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drawings/drawing3.xml" ContentType="application/vnd.openxmlformats-officedocument.drawing+xml"/>
  <Override PartName="/xl/embeddings/oleObject3.bin" ContentType="application/vnd.openxmlformats-officedocument.oleObject"/>
  <Override PartName="/xl/drawings/drawing4.xml" ContentType="application/vnd.openxmlformats-officedocument.drawing+xml"/>
  <Override PartName="/xl/embeddings/oleObject4.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730"/>
  <workbookPr codeName="EstaPastaDeTrabalho"/>
  <mc:AlternateContent xmlns:mc="http://schemas.openxmlformats.org/markup-compatibility/2006">
    <mc:Choice Requires="x15">
      <x15ac:absPath xmlns:x15ac="http://schemas.microsoft.com/office/spreadsheetml/2010/11/ac" url="Z:\ENGENHARIA\GOIÁS\SÃO SIMÃO\2020\obra led maio 2020\"/>
    </mc:Choice>
  </mc:AlternateContent>
  <xr:revisionPtr revIDLastSave="0" documentId="13_ncr:1_{5BBFDD2B-4CC2-4C8E-A438-11369A416E6F}" xr6:coauthVersionLast="45" xr6:coauthVersionMax="45" xr10:uidLastSave="{00000000-0000-0000-0000-000000000000}"/>
  <bookViews>
    <workbookView xWindow="-120" yWindow="-120" windowWidth="24240" windowHeight="13140" xr2:uid="{00000000-000D-0000-FFFF-FFFF00000000}"/>
  </bookViews>
  <sheets>
    <sheet name="PLANILHA ORÇAMENTÁRIA" sheetId="3" r:id="rId1"/>
    <sheet name="COMPOSIÇÕES" sheetId="21" r:id="rId2"/>
    <sheet name="COMPOSICAO BDI" sheetId="31" r:id="rId3"/>
    <sheet name="CRONOGRAMA" sheetId="30" r:id="rId4"/>
  </sheets>
  <externalReferences>
    <externalReference r:id="rId5"/>
    <externalReference r:id="rId6"/>
  </externalReferences>
  <definedNames>
    <definedName name="_INS05" localSheetId="2">[1]INSUMOS!$C$12</definedName>
    <definedName name="_INS06" localSheetId="2">[1]INSUMOS!$C$14</definedName>
    <definedName name="_INS11" localSheetId="2">[1]INSUMOS!$C$20</definedName>
    <definedName name="_INS42" localSheetId="2">[1]INSUMOS!$C$61</definedName>
    <definedName name="_INS47" localSheetId="2">[1]INSUMOS!$C$66</definedName>
    <definedName name="_INS48" localSheetId="2">[2]INSUMOS!$C$66</definedName>
    <definedName name="_xlnm.Print_Area" localSheetId="1">COMPOSIÇÕES!$A$1:$L$55</definedName>
    <definedName name="_xlnm.Print_Area" localSheetId="3">CRONOGRAMA!$A$1:$G$12</definedName>
    <definedName name="_xlnm.Print_Area" localSheetId="0">'PLANILHA ORÇAMENTÁRIA'!$A$1:$P$53</definedName>
    <definedName name="BDI" localSheetId="2">[1]INSUMOS!$C$56</definedName>
    <definedName name="_xlnm.Print_Titles" localSheetId="1">COMPOSIÇÕES!$1:$8</definedName>
    <definedName name="_xlnm.Print_Titles" localSheetId="0">'PLANILHA ORÇAMENTÁRIA'!$1:$6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51" i="3" l="1"/>
  <c r="K51" i="3" s="1"/>
  <c r="M51" i="3" s="1"/>
  <c r="O51" i="3" s="1"/>
  <c r="F9" i="30"/>
  <c r="J19" i="3" l="1"/>
  <c r="J21" i="3"/>
  <c r="J22" i="3"/>
  <c r="J23" i="3"/>
  <c r="J24" i="3"/>
  <c r="J25" i="3"/>
  <c r="J26" i="3"/>
  <c r="J27" i="3"/>
  <c r="J28" i="3"/>
  <c r="J29" i="3"/>
  <c r="J30" i="3"/>
  <c r="J31" i="3"/>
  <c r="J32" i="3"/>
  <c r="J33" i="3"/>
  <c r="J34" i="3"/>
  <c r="J35" i="3"/>
  <c r="J36" i="3"/>
  <c r="J37" i="3"/>
  <c r="J38" i="3"/>
  <c r="J39" i="3"/>
  <c r="J40" i="3"/>
  <c r="J41" i="3"/>
  <c r="J46" i="3"/>
  <c r="J47" i="3"/>
  <c r="J48" i="3"/>
  <c r="J49" i="3"/>
  <c r="J50" i="3"/>
  <c r="J52" i="3"/>
  <c r="J53" i="3"/>
  <c r="J18" i="3"/>
  <c r="J13" i="3"/>
  <c r="J14" i="3"/>
  <c r="J15" i="3"/>
  <c r="J16" i="3"/>
  <c r="J12" i="3"/>
  <c r="J10" i="3"/>
  <c r="L52" i="21" l="1"/>
  <c r="L46" i="21"/>
  <c r="L45" i="21"/>
  <c r="L39" i="21"/>
  <c r="L32" i="21"/>
  <c r="L25" i="21"/>
  <c r="L51" i="21"/>
  <c r="L38" i="21"/>
  <c r="L31" i="21"/>
  <c r="L24" i="21"/>
  <c r="L53" i="21"/>
  <c r="L40" i="21"/>
  <c r="L33" i="21"/>
  <c r="L26" i="21"/>
  <c r="K16" i="3" l="1"/>
  <c r="K15" i="3"/>
  <c r="K14" i="3"/>
  <c r="K13" i="3"/>
  <c r="K12" i="3"/>
  <c r="M12" i="3" s="1"/>
  <c r="M16" i="3" l="1"/>
  <c r="O16" i="3" s="1"/>
  <c r="M15" i="3"/>
  <c r="O15" i="3" s="1"/>
  <c r="M14" i="3"/>
  <c r="O14" i="3" s="1"/>
  <c r="M13" i="3"/>
  <c r="O13" i="3" s="1"/>
  <c r="K11" i="3"/>
  <c r="M11" i="3" l="1"/>
  <c r="O12" i="3"/>
  <c r="O11" i="3" s="1"/>
  <c r="K52" i="3" l="1"/>
  <c r="M52" i="3" l="1"/>
  <c r="O52" i="3" s="1"/>
  <c r="K41" i="3"/>
  <c r="M41" i="3" l="1"/>
  <c r="O41" i="3" s="1"/>
  <c r="L50" i="21"/>
  <c r="L54" i="21" s="1"/>
  <c r="I44" i="3" l="1"/>
  <c r="L19" i="21"/>
  <c r="L18" i="21"/>
  <c r="L17" i="21"/>
  <c r="K50" i="3"/>
  <c r="K49" i="3"/>
  <c r="K48" i="3"/>
  <c r="K47" i="3"/>
  <c r="K46" i="3"/>
  <c r="K40" i="3"/>
  <c r="K39" i="3"/>
  <c r="M46" i="3" l="1"/>
  <c r="O46" i="3" s="1"/>
  <c r="M47" i="3"/>
  <c r="O47" i="3" s="1"/>
  <c r="M50" i="3"/>
  <c r="O50" i="3" s="1"/>
  <c r="J44" i="3"/>
  <c r="K44" i="3" s="1"/>
  <c r="M39" i="3"/>
  <c r="O39" i="3" s="1"/>
  <c r="M48" i="3"/>
  <c r="O48" i="3" s="1"/>
  <c r="M40" i="3"/>
  <c r="O40" i="3" s="1"/>
  <c r="M49" i="3"/>
  <c r="O49" i="3" s="1"/>
  <c r="L30" i="21"/>
  <c r="L34" i="21" s="1"/>
  <c r="M44" i="3" l="1"/>
  <c r="O44" i="3" s="1"/>
  <c r="I43" i="3"/>
  <c r="K38" i="3"/>
  <c r="K37" i="3"/>
  <c r="K36" i="3"/>
  <c r="K35" i="3"/>
  <c r="K34" i="3"/>
  <c r="K33" i="3"/>
  <c r="K32" i="3"/>
  <c r="K31" i="3"/>
  <c r="K30" i="3"/>
  <c r="K29" i="3"/>
  <c r="K28" i="3"/>
  <c r="K27" i="3"/>
  <c r="K26" i="3"/>
  <c r="K25" i="3"/>
  <c r="K24" i="3"/>
  <c r="K22" i="3"/>
  <c r="K23" i="3"/>
  <c r="K21" i="3"/>
  <c r="K18" i="3"/>
  <c r="M18" i="3" s="1"/>
  <c r="M36" i="3" l="1"/>
  <c r="O36" i="3" s="1"/>
  <c r="J43" i="3"/>
  <c r="K43" i="3" s="1"/>
  <c r="M43" i="3" s="1"/>
  <c r="O43" i="3" s="1"/>
  <c r="M37" i="3"/>
  <c r="O37" i="3" s="1"/>
  <c r="M38" i="3"/>
  <c r="O38" i="3" s="1"/>
  <c r="M35" i="3"/>
  <c r="O35" i="3" s="1"/>
  <c r="M34" i="3"/>
  <c r="O34" i="3" s="1"/>
  <c r="M33" i="3"/>
  <c r="O33" i="3" s="1"/>
  <c r="M32" i="3"/>
  <c r="O32" i="3" s="1"/>
  <c r="M31" i="3"/>
  <c r="O31" i="3" s="1"/>
  <c r="M30" i="3"/>
  <c r="O30" i="3" s="1"/>
  <c r="M29" i="3"/>
  <c r="O29" i="3" s="1"/>
  <c r="M28" i="3"/>
  <c r="O28" i="3" s="1"/>
  <c r="M27" i="3"/>
  <c r="O27" i="3" s="1"/>
  <c r="M26" i="3"/>
  <c r="O26" i="3" s="1"/>
  <c r="M25" i="3"/>
  <c r="O25" i="3" s="1"/>
  <c r="M24" i="3"/>
  <c r="O24" i="3" s="1"/>
  <c r="M23" i="3"/>
  <c r="O23" i="3" s="1"/>
  <c r="M22" i="3"/>
  <c r="O22" i="3" s="1"/>
  <c r="M21" i="3"/>
  <c r="O21" i="3" s="1"/>
  <c r="L16" i="21"/>
  <c r="L20" i="21" s="1"/>
  <c r="L44" i="21"/>
  <c r="I20" i="3" l="1"/>
  <c r="O18" i="3"/>
  <c r="L47" i="21"/>
  <c r="K53" i="3" s="1"/>
  <c r="M53" i="3" l="1"/>
  <c r="O53" i="3" s="1"/>
  <c r="J20" i="3"/>
  <c r="K20" i="3" s="1"/>
  <c r="M20" i="3" s="1"/>
  <c r="O20" i="3" s="1"/>
  <c r="L37" i="21"/>
  <c r="L41" i="21" s="1"/>
  <c r="L23" i="21"/>
  <c r="L27" i="21" s="1"/>
  <c r="I42" i="3" l="1"/>
  <c r="I45" i="3"/>
  <c r="B29" i="31"/>
  <c r="J42" i="3" l="1"/>
  <c r="K42" i="3" s="1"/>
  <c r="J45" i="3"/>
  <c r="K45" i="3" s="1"/>
  <c r="K10" i="3"/>
  <c r="M45" i="3" l="1"/>
  <c r="O45" i="3" s="1"/>
  <c r="M42" i="3"/>
  <c r="O42" i="3" s="1"/>
  <c r="M10" i="3"/>
  <c r="O10" i="3" s="1"/>
  <c r="K9" i="3"/>
  <c r="M9" i="3" l="1"/>
  <c r="O9" i="3"/>
  <c r="L12" i="21" l="1"/>
  <c r="L11" i="21" l="1"/>
  <c r="L13" i="21" s="1"/>
  <c r="K19" i="3" s="1"/>
  <c r="K17" i="3" l="1"/>
  <c r="M19" i="3"/>
  <c r="M17" i="3" s="1"/>
  <c r="M8" i="3" s="1"/>
  <c r="K8" i="3" l="1"/>
  <c r="C9" i="30" s="1"/>
  <c r="O19" i="3"/>
  <c r="O17" i="3" s="1"/>
  <c r="G9" i="30" l="1"/>
  <c r="E9" i="30"/>
  <c r="E10" i="30" s="1"/>
  <c r="E11" i="30" s="1"/>
  <c r="D11" i="30" s="1"/>
  <c r="C10" i="30"/>
  <c r="C11" i="30"/>
  <c r="E12" i="30" s="1"/>
  <c r="O8" i="3"/>
  <c r="D10" i="30" l="1"/>
</calcChain>
</file>

<file path=xl/sharedStrings.xml><?xml version="1.0" encoding="utf-8"?>
<sst xmlns="http://schemas.openxmlformats.org/spreadsheetml/2006/main" count="347" uniqueCount="186">
  <si>
    <t xml:space="preserve">OBJETO:   </t>
  </si>
  <si>
    <t>ENDEREÇO:</t>
  </si>
  <si>
    <t xml:space="preserve"> BDI: </t>
  </si>
  <si>
    <t xml:space="preserve">ITEM </t>
  </si>
  <si>
    <t>UNID</t>
  </si>
  <si>
    <t>QTDE</t>
  </si>
  <si>
    <t>UND</t>
  </si>
  <si>
    <t>M</t>
  </si>
  <si>
    <t>-</t>
  </si>
  <si>
    <t>DESCRIÇÃO</t>
  </si>
  <si>
    <t>VALOR UNIT.</t>
  </si>
  <si>
    <t>ITEM</t>
  </si>
  <si>
    <t>FONTE DE PREÇOS</t>
  </si>
  <si>
    <t>CÓDIGO</t>
  </si>
  <si>
    <t>COTAÇÃO</t>
  </si>
  <si>
    <t>SINAPI</t>
  </si>
  <si>
    <t>FONTE</t>
  </si>
  <si>
    <t>QTDE.</t>
  </si>
  <si>
    <t>VALOR TOTAL</t>
  </si>
  <si>
    <t>AUXILIAR DE ELETRICISTA COM ENCARGOS COMPLEMENTARES</t>
  </si>
  <si>
    <t>H</t>
  </si>
  <si>
    <t xml:space="preserve"> TOTAL C/ BDI</t>
  </si>
  <si>
    <t>CUSTO TOTAL</t>
  </si>
  <si>
    <t xml:space="preserve"> TOTALS/ BDI</t>
  </si>
  <si>
    <t>MUNICIPIO :</t>
  </si>
  <si>
    <t>PLANILHA ORÇAMENTÁRIA</t>
  </si>
  <si>
    <t>KG</t>
  </si>
  <si>
    <t>CONECTOR PERFURANTE ISOLADO CDP-70</t>
  </si>
  <si>
    <t>VALOR UNITÁRIO</t>
  </si>
  <si>
    <t>%</t>
  </si>
  <si>
    <t>Valor Total</t>
  </si>
  <si>
    <t>(R$)</t>
  </si>
  <si>
    <t>R$</t>
  </si>
  <si>
    <t>do item</t>
  </si>
  <si>
    <t>do item (S/BDI)</t>
  </si>
  <si>
    <t>CUSTO TOTAL DA OBRA</t>
  </si>
  <si>
    <t>TOTAL ACUMULADO COM BDI - % / R$</t>
  </si>
  <si>
    <t>PLANILHA DE COMPOSIÇÕES</t>
  </si>
  <si>
    <t xml:space="preserve">    CRONOGRAMA FÍSICO-FINANCEIRO</t>
  </si>
  <si>
    <t xml:space="preserve">BDI: </t>
  </si>
  <si>
    <t>ARAME GALVANIZADO 12 BWG</t>
  </si>
  <si>
    <t>FITA ISOLANTE, ROLO DE 20,00 M</t>
  </si>
  <si>
    <t>AGETOP</t>
  </si>
  <si>
    <t>ELETRICISTA</t>
  </si>
  <si>
    <t>HP</t>
  </si>
  <si>
    <t>M³</t>
  </si>
  <si>
    <t>BDI (25,00%)</t>
  </si>
  <si>
    <t>PARAFUSO CABEÇA ABAULADA (FRANCES) M16 X 150 MM</t>
  </si>
  <si>
    <t>CONECTOR DE COMPRESSÃO FORMATO H PARA CABO 25 A 70 MM2</t>
  </si>
  <si>
    <t>HASTE REV.COBRE(COPPERWELD) 3/4" X 2,40 M C/CONECTOR</t>
  </si>
  <si>
    <t>A1</t>
  </si>
  <si>
    <t>B1</t>
  </si>
  <si>
    <t>CABO PVC (70ºC) 1 KV No. 2,5 MM2</t>
  </si>
  <si>
    <t>B2</t>
  </si>
  <si>
    <t>FITA DE AUTO FUSAO, ROLO E 10,00 MM</t>
  </si>
  <si>
    <t>M²</t>
  </si>
  <si>
    <t>CAIXA DE PASSAGEM - ESCAVAÇÃO MANUAL / REATERRO/ APILOAMENTO DO FUNDO</t>
  </si>
  <si>
    <t>CABO PVC (70ºC) 1 KV No. 10 MM2</t>
  </si>
  <si>
    <t>TOTAL COM BDI (25,00%)</t>
  </si>
  <si>
    <t>PLACA DE OBRA EM CHAPA METÁLICA 26 COM PINTURA, AFIXADA EM CAVALETES DE
MADEIRA DE LEI (VIGOTAS 6X12CM) - PADRÃO AGETOP</t>
  </si>
  <si>
    <t>CABO ISOLADO PP 3 X 4,0 MM2</t>
  </si>
  <si>
    <t>ELETRODUTO PVC FLEXÍVEL - MANGUEIRA CORRUGADA - DIAM. 2"</t>
  </si>
  <si>
    <t>COMPOSIÇÃO</t>
  </si>
  <si>
    <t>RELE FOTOELETRICO P/ COMANDO DE ILUMINACAO EXTERNA 220V/1000W - FORNECIMENTO E INSTALACAO</t>
  </si>
  <si>
    <t>ESCAVACAO MANUAL DE VALAS &lt; 1 MTS. (OBRAS CIVIS)</t>
  </si>
  <si>
    <t>REATERRO COM APILOAMENTO</t>
  </si>
  <si>
    <t>COMP.1</t>
  </si>
  <si>
    <t>TOTAL COMP.1</t>
  </si>
  <si>
    <t>COMP.2</t>
  </si>
  <si>
    <t>TOTAL COMP.2</t>
  </si>
  <si>
    <t>COMP.4</t>
  </si>
  <si>
    <t>TOTAL COMP.4</t>
  </si>
  <si>
    <t xml:space="preserve">            </t>
  </si>
  <si>
    <r>
      <t xml:space="preserve">COMPOSIÇÃO DO BDI </t>
    </r>
    <r>
      <rPr>
        <b/>
        <vertAlign val="superscript"/>
        <sz val="14"/>
        <rFont val="Arial"/>
        <family val="2"/>
      </rPr>
      <t>(*)</t>
    </r>
  </si>
  <si>
    <t>Administração central</t>
  </si>
  <si>
    <t>AC</t>
  </si>
  <si>
    <t xml:space="preserve">Custos financeiros </t>
  </si>
  <si>
    <t>CF</t>
  </si>
  <si>
    <t>Riscos, Seguros e Garantias</t>
  </si>
  <si>
    <t>R</t>
  </si>
  <si>
    <t>Lucro operacional</t>
  </si>
  <si>
    <t>L</t>
  </si>
  <si>
    <t>PIS</t>
  </si>
  <si>
    <t>T</t>
  </si>
  <si>
    <t>COFINS</t>
  </si>
  <si>
    <t>ISSQN</t>
  </si>
  <si>
    <r>
      <rPr>
        <vertAlign val="superscript"/>
        <sz val="8"/>
        <color indexed="8"/>
        <rFont val="Arial"/>
        <family val="2"/>
      </rPr>
      <t>(**)</t>
    </r>
    <r>
      <rPr>
        <sz val="8"/>
        <color indexed="8"/>
        <rFont val="Arial"/>
        <family val="2"/>
      </rPr>
      <t xml:space="preserve"> CONTRIBUIÇÃO PREVIDENCIÁRIA SOBRE A RECEITA BRUTA. ALÍQUOTA DEFINIDA PELA LEI 12.844/2013.</t>
    </r>
  </si>
  <si>
    <r>
      <rPr>
        <vertAlign val="superscript"/>
        <sz val="8"/>
        <color indexed="8"/>
        <rFont val="Arial"/>
        <family val="2"/>
      </rPr>
      <t>(*)</t>
    </r>
    <r>
      <rPr>
        <sz val="8"/>
        <color indexed="8"/>
        <rFont val="Arial"/>
        <family val="2"/>
      </rPr>
      <t xml:space="preserve"> ESTA COMPOSIÇÃO DO BDI SEGUE AS ORIENTAÇÕES DO ACÓRDÃO 2622/2013 DO TCU.</t>
    </r>
  </si>
  <si>
    <t>BDI =</t>
  </si>
  <si>
    <t>((((1+AC)*(1+CF)*(1+R)*(1+L))/(1-(T)))-1)</t>
  </si>
  <si>
    <t>A- SERVIÇOS PRELIMINARES (PLACA DE OBRA)</t>
  </si>
  <si>
    <t>CABECOTE DE LIGA DE ALUMINIO DIAM. 2"</t>
  </si>
  <si>
    <t>ELETRODUTO FERRO GALVANIZADO DIAMETRO 2"</t>
  </si>
  <si>
    <t>CABO DE COBRE NU No. 10 MM2 (11,11M /KG)</t>
  </si>
  <si>
    <t>LUVA FERRO GALVANIZADO DIAMETRO 2"</t>
  </si>
  <si>
    <t>CURVA 90 GRAUS FERRO ZINCADO DIAMETRO 2"</t>
  </si>
  <si>
    <t>ELETRODUTO PVC FLEXÍVEL - MANGUEIRA CORRUGADA - DIAM. 3/4"</t>
  </si>
  <si>
    <t>POSTE METÁLICO DE FERRO GALVANIZADO A FOGO, RETO TELECÔNICO, 04 ESTÁGIOS, ESPESSURA DE 3,0mm, DIÂMETRO DA BASE DE DE 4,1/2", DIÂMETRO DO TOPO DE 3", COMPRIMENTO TOTAL 12 METROS, PARA ENGASTAR, FORNECIMENTO E INSTALAÇÃO</t>
  </si>
  <si>
    <t>COMP.5</t>
  </si>
  <si>
    <t>TOTAL COMP.5</t>
  </si>
  <si>
    <t>TERMINAL DE PRESSAO 10 MM2</t>
  </si>
  <si>
    <t>REMOÇÃO DE CONJUNTO DE ILUMINAÇÃO EM POSTES EXISTENTES. CONTEMPLANDO BRAÇO DE ILUMINAÇÃO, LUMINÁRIA, LÂMPADA, REATOR, RELÉ. TRANSPORTE ATÉ ALMOXARIFADO DA PREFEITURA</t>
  </si>
  <si>
    <t>COMP.6</t>
  </si>
  <si>
    <t>TOTAL COMP.6</t>
  </si>
  <si>
    <t>COMP.7</t>
  </si>
  <si>
    <t>TOTAL COMP.7</t>
  </si>
  <si>
    <t>PREPARO SEM BETONEIRA E TRANSPORTE MANUAL DE CONCRETO PARA LASTRO - (O.C.)</t>
  </si>
  <si>
    <t>LANÇAMENTO/APLICAÇÃO/ADENSAMENTO MANUAL DE CONCRETO - (O.C.)</t>
  </si>
  <si>
    <t>CINTA DE ACO GALVANIZADO DIAM.220 MM</t>
  </si>
  <si>
    <t>PARAFUSO CABEÇA ABAULADA (FRANCES) M16 X 70 MM</t>
  </si>
  <si>
    <t xml:space="preserve">MELHORIA EM I.P.  </t>
  </si>
  <si>
    <t>SÃO SIMÃO - GO</t>
  </si>
  <si>
    <t>CHAVE DE ILUMINAÇÃO MAGNÉTICA BIPOLAR DE 32A, PARA COMANDO DE ILUMINAÇÃO EM GRUPO, COM DISJUNTOR GERAL, SEM RELÉ FOTOELÉTRICO</t>
  </si>
  <si>
    <t>CHAVE DE ILUMINAÇÃO MAGNÉTICA BIPOLAR DE 32A, PARA COMANDO DE ILUMINAÇÃO EM GRUPO, COM DISJUNTOR GERAL, SEM RELÉ FOTOELÉTRICO, FORNECIMENTO E INSTALAÇÃO</t>
  </si>
  <si>
    <t>CONJUNTO DE 02 BRAÇOS ORNAMENTAIS TIPO BORBOLETA, CONFECIONADOS EM TUBO DE AÇO CARBONO SAE 1010/1020, COM DIÂMETRO 2" COM ESPESSURA DE 3mm APRESENTANDO COMPRIMENTO TOTAL DE PROJEÇÃO HORIZONTAL DE 3 METROS, TENDO EM UMA DAS ESTREMIDADES CURVA DE 115º, ORNAMENTADA COM CHAPA  FINA A FRIO DE 1,2mm E NA OUTRA EXTREMIDADE LEVE INCLINAÇÃO DE 5º PARA MELHOR POSICIONAMENTO DO APARELHO DE ILUMINAÇÃO, GALVANIZADA A FOGO E PINTADO ELETROSTÁTICA</t>
  </si>
  <si>
    <t>BRAÇO ORNAMENTAL TIPO CURVO DUPLO, CONFECCIONADO EM TUBOS DE AÇO 1010/1020 GALVANIZADOS A FOGO E PINTURA ELETROSTÁTICA, COM COMPRIMENTO DE 3 METROS, DIÂMETRO DE 1,3/4" (44,45mm), DE ESPESSURA 3,0mm, COM ADORNO EM CHAPA FINA FRIA DE 1,2mm, TENDO NA EXTREMIDADE SUPERIOR 1 LUVA DE ACRÉSCIMO PARA 60,3mm. BASE PARA FIXAÇÃO EM POSTE DE 550x76x38x38mm, ESPESSURA DE 3/16" (4,76mm), FORNECIMENTO E INSTALAÇÃO</t>
  </si>
  <si>
    <t>C1</t>
  </si>
  <si>
    <t>C2</t>
  </si>
  <si>
    <t>C3</t>
  </si>
  <si>
    <t>C4</t>
  </si>
  <si>
    <t>C5</t>
  </si>
  <si>
    <t>C6</t>
  </si>
  <si>
    <t>C7</t>
  </si>
  <si>
    <t>C8</t>
  </si>
  <si>
    <t>ARRUELA QUAD.ACO GALVANIZADO 3X38X38MM FURO 18MM</t>
  </si>
  <si>
    <t>COMP.8</t>
  </si>
  <si>
    <t>TOTAL COMP.8</t>
  </si>
  <si>
    <t>BRAÇO ORNAMENTAL TIPO CURVO DUPLO, CONFECCIONADO EM TUBOS DE AÇO 1010/1020 GALVANIZADOS A FOGO E PINTURA ELETROSTÁTICA, COM COMPRIMENTO DE 3 METROS, DIÂMETRO DE 1,3/4" (44,45mm), DE ESPESSURA 3,0mm, COM ADORNO EM CHAPA FINA FRIA DE 1,2mm, TENDO NA EXTREMIDADE SUPERIOR 1 LUVA DE ACRÉSCIMO PARA 60,3mm. BASE PARA FIXAÇÃO EM POSTE DE 550x76x38x38mm, ESPESSURA DE 3/16" (4,76mm)</t>
  </si>
  <si>
    <t>SÃO SIMÃO- GO</t>
  </si>
  <si>
    <t xml:space="preserve">MELHORIA EM I.P. </t>
  </si>
  <si>
    <t>LIMPEZA FINAL DE OBRA - (OBRAS CIVIS)</t>
  </si>
  <si>
    <t xml:space="preserve">         PREFEITURA MUNICIPAL DE SÃO SIMÃO - GO</t>
  </si>
  <si>
    <t xml:space="preserve">                                       PREFEITURA MUNICIPAL DE SÃO SIMÃO - GO</t>
  </si>
  <si>
    <t>C9</t>
  </si>
  <si>
    <t>POSTE METÁLICO DE FERRO GALVANIZADO A FOGO, RETO TELECÔNICO, 04 ESTÁGIOS, ESPESSURA DE 3,0mm, DIÂMETRO DA BASE DE DE 4,1/2", DIÂMETRO DO TOPO DE 3", COMPRIMENTO TOTAL 11 METROS, PARA ENGASTAR</t>
  </si>
  <si>
    <t xml:space="preserve">LUMINÁRIA MODULAR PARA ILUMINAÇÃO PÚBLICA A LED POTÊNCIA MÁXIMA  DE 150W (+/-10%) COM AS SEGUINTES CARACTERÍSTICAS: CONFECCIONADA EM LIGA DE ALUMÍNIO INJETADO A ALTA PRESSÃO SAE-305/306 OU EXTRUSADO, ACABAMENTO COM PINTURA ELETROSTÁTICA  NA COR CINZA CLARO,  IDENTIFICAÇÃO INDELÉVEL FEITA ATRAVÉS DE PLACA DE ALUMÍNIO, OU METALIZADA DESDE QUE SEJA INDELÉVEL ,GRAU DE PROTEÇÃO MÍNIMO DO CONJUNTO IP-66, CONSTRUÇÃO ROBUSTA RESISTENTE A VIBRAÇÕES SEVERAS E AÇÃO DO VENTO, RESISTENTE A IMPACTO MECÂNICO IK-08. SISTEMA DE FIXAÇÃO AO BRAÇO COM ENTRADA PARA TUBO 48,3 À Ø 60,3MM, COM ACESSÓRIO PARA AJUSTE DE ÂNGULO, PODENDO SER NO CORPO DA LUMINÁRIA OU UMA PEÇA ADICIONAL. A MANUTENÇÃO DOS COMPONENTES MÓDULO/DRIVER DEVERÁ SER DE FÁCIL ACESSO. TEMPERATURA DE COR ENTRE 3700 A 5500K POTÊNCIA MÁXIMA DE 150W (+/-10%), EFICIÊNCIA LUMINOSA MÍNIMA DE 100 LM/W COM FLUXO LUMINOSO MÍNIMO DE 15.000 LUMENS. APRESENTAR LAUDO FOTOMÉTRICO COMPROBATÓRIO; ÍNDICE DE REPRODUÇÃO DE COR 70 OU MAIOR; CLASSIFICAÇÃO QUANTO À DISTRIBUIÇÃO DE INTENSIDADE LUMINOSA) COMO LIMITADA OU TOTALMENTE LIMITADA , TIPO II CURTA OU MEDIA, ALIMENTAÇÃO ENTRE 120 - 277 V OU 100-240V OU FAIXA DE VARIAÇÃO SUPERIOR, FREQUÊNCIA 50 OU 60HZ, FATOR DE POTÊNCIA MÍNIMO (0,92). TOMADA DE 7 PINOS PARA CONTROLE DE GESTÃO E TELE GERENCIAMENTO CENTRALIZADO DE FORMA A PERMITIR O ACIONAMENTO, DIMERIZAÇÃO E PROGRAMAÇÃO DA LUMINÁRIA DE FORMA INDIVIDUAL; A LUMINÁRIA DEVERÁ TER VIDA ÚTIL MÍNIMA DE 50.000 HORAS COM CINCO ANOS DE GARANTIA NO SISTEMA PADRÃO EMITIDA PELO FABRICANTE ATRAVÉS DE DECLARAÇÃO AO DISTRIBUIDOR. SERÁ OBRIGATÓRIO APRESENTAR NO CERTAME SOB PENA DE DESCLASSIFICAÇÃO, CERTIFICADO DE REGISTRO NO INMETRO CONFORME PORTARIA 20 CONSTANDO TODOS LAUDOS LISTADOS PARA A CERTIFICAÇÃO, BEM COMO A GARANTIA DE 5 ANOS DO FABRICANTE AO DISTRIBUIDOR. </t>
  </si>
  <si>
    <t>LUMINÁRIA MODULAR PARA ILUMINAÇÃO PÚBLICA A LED POTÊNCIA MÁXIMA  DE 150W (+/-10%) COM AS SEGUINTES CARACTERÍSTICAS: CONFECCIONADA EM LIGA DE ALUMÍNIO INJETADO A ALTA PRESSÃO SAE-305/306 OU EXTRUSADO, ACABAMENTO COM PINTURA ELETROSTÁTICA  NA COR CINZA CLARO,  IDENTIFICAÇÃO INDELÉVEL FEITA ATRAVÉS DE PLACA DE ALUMÍNIO, OU METALIZADA DESDE QUE SEJA INDELÉVEL ,GRAU DE PROTEÇÃO MÍNIMO DO CONJUNTO IP-66, CONSTRUÇÃO ROBUSTA RESISTENTE A VIBRAÇÕES SEVERAS E AÇÃO DO VENTO, RESISTENTE A IMPACTO MECÂNICO IK-08. SISTEMA DE FIXAÇÃO AO BRAÇO COM ENTRADA PARA TUBO 48,3 À Ø 60,3MM, COM ACESSÓRIO PARA AJUSTE DE ÂNGULO, PODENDO SER NO CORPO DA LUMINÁRIA OU UMA PEÇA ADICIONAL. A MANUTENÇÃO DOS COMPONENTES MÓDULO/DRIVER DEVERÁ SER DE FÁCIL ACESSO. TEMPERATURA DE COR ENTRE 3700 A 5500K POTÊNCIA MÁXIMA DE 150W (+/-10%), EFICIÊNCIA LUMINOSA MÍNIMA DE 100 LM/W COM FLUXO LUMINOSO MÍNIMO DE 15.000 LUMENS. APRESENTAR LAUDO FOTOMÉTRICO COMPROBATÓRIO; ÍNDICE DE REPRODUÇÃO DE COR 70 OU MAIOR; CLASSIFICAÇÃO QUANTO À DISTRIBUIÇÃO DE INTENSIDADE LUMINOSA) COMO LIMITADA OU TOTALMENTE LIMITADA , TIPO II CURTA OU MEDIA, ALIMENTAÇÃO ENTRE 120 - 277 V OU 100-240V OU FAIXA DE VARIAÇÃO SUPERIOR, FREQUÊNCIA 50 OU 60HZ, FATOR DE POTÊNCIA MÍNIMO (0,92). TOMADA DE 7 PINOS PARA CONTROLE DE GESTÃO E TELE GERENCIAMENTO CENTRALIZADO DE FORMA A PERMITIR O ACIONAMENTO, DIMERIZAÇÃO E PROGRAMAÇÃO DA LUMINÁRIA DE FORMA INDIVIDUAL; A LUMINÁRIA DEVERÁ TER VIDA ÚTIL MÍNIMA DE 50.000 HORAS COM CINCO ANOS DE GARANTIA NO SISTEMA PADRÃO EMITIDA PELO FABRICANTE ATRAVÉS DE DECLARAÇÃO AO DISTRIBUIDOR. SERÁ OBRIGATÓRIO APRESENTAR NO CERTAME SOB PENA DE DESCLASSIFICAÇÃO, CERTIFICADO DE REGISTRO NO INMETRO CONFORME PORTARIA 20 CONSTANDO TODOS LAUDOS LISTADOS PARA A CERTIFICAÇÃO, BEM COMO A GARANTIA DE 5 ANOS DO FABRICANTE AO DISTRIBUIDOR.  FORNECIMENTO E INSTALAÇÃO</t>
  </si>
  <si>
    <t>B- ADMINISTRAÇÃO DE OBRA</t>
  </si>
  <si>
    <t>ENGENHEIRO</t>
  </si>
  <si>
    <t>MESTRE DE OBRA - (OBRAS CIVIS)</t>
  </si>
  <si>
    <t>ENCARREGADO - (OBRAS CIVIS)</t>
  </si>
  <si>
    <t>VIGIA DE OBRAS - (NOTURNO E NO SÁBADO/DOMINGO DIURNO) - O.C.</t>
  </si>
  <si>
    <t>TÉCNICO EM SEGURANÇA DO TRABALHO (O. CIVIS)</t>
  </si>
  <si>
    <t>AGETOP 12/2018</t>
  </si>
  <si>
    <t>CAIXA DE PASSAGEM 30X30X40CM COM TAMPA E DRENO BRITA</t>
  </si>
  <si>
    <t>POSTE/TRAFO - CAMINHÃO MUNCK 12 TON. (MÍNIMO 4H/DIA)</t>
  </si>
  <si>
    <t>C10</t>
  </si>
  <si>
    <t>C11</t>
  </si>
  <si>
    <t>C12</t>
  </si>
  <si>
    <t>C13</t>
  </si>
  <si>
    <t>C14</t>
  </si>
  <si>
    <t>C15</t>
  </si>
  <si>
    <t>C16</t>
  </si>
  <si>
    <t>C17</t>
  </si>
  <si>
    <t>C18</t>
  </si>
  <si>
    <t>C19</t>
  </si>
  <si>
    <t>C20</t>
  </si>
  <si>
    <t>C21</t>
  </si>
  <si>
    <t>C22</t>
  </si>
  <si>
    <t>C23</t>
  </si>
  <si>
    <t>C24</t>
  </si>
  <si>
    <t>C25</t>
  </si>
  <si>
    <t>C26</t>
  </si>
  <si>
    <t>C27</t>
  </si>
  <si>
    <t>C28</t>
  </si>
  <si>
    <t>C29</t>
  </si>
  <si>
    <t>C30</t>
  </si>
  <si>
    <t>C31</t>
  </si>
  <si>
    <t>C32</t>
  </si>
  <si>
    <t>C33</t>
  </si>
  <si>
    <t>C34</t>
  </si>
  <si>
    <t>C35</t>
  </si>
  <si>
    <t>C36</t>
  </si>
  <si>
    <t>SINAPI 12/2019</t>
  </si>
  <si>
    <t>CONJUNTO DE 02 BRAÇOS ORNAMENTAIS TIPO BORBOLETA, CONFECIONADOS EM TUBO DE AÇO CARBONO SAE 1010/1020, COM DIÂMETRO 2" COM ESPESSURA DE 3mm APRESENTANDO COMPRIMENTO TOTAL DE PROJEÇÃO HORIZONTAL DE 3 METROS, TENDO EM UMA DAS ESTREMIDADES CURVA DE 115º, ORNAMENTADA COM CHAPA  FINA A FRIO DE 1,2mm E NA OUTRA EXTREMIDADE LEVE INCLINAÇÃO DE 5º PARA MELHOR POSICIONAMENTO DO APARELHO DE ILUMINAÇÃO, GALVANIZADA A FOGO E PINTADO ELETROSTÁTICA, FORNECIMENTO E INSTALAÇÃO</t>
  </si>
  <si>
    <t>30 DIAS</t>
  </si>
  <si>
    <t>AV. BRASIL, DISTRITO DE ITAGUAÇU</t>
  </si>
  <si>
    <t>C- INSTALAÇÕES ELÉTRICAS - MELHORIA EM ILUMINAÇÃO PÚBLICA - AV. BRASIL - ITAGUAÇU - SÃO SIMÃO - GO</t>
  </si>
  <si>
    <t>TOTAL (A+B+C)</t>
  </si>
  <si>
    <t>MELHORIA EM ILUMINAÇÃO PÚBLICA - AV. BRASIL - DISTRITO DE ITAGUAÇU (S/ BDI)</t>
  </si>
  <si>
    <t>MELHORIA EM I.P. - AV. BRASIL, DISTRITO DE ITAGUAÇU</t>
  </si>
  <si>
    <t>OBRA ELÉTRICA DE MELHORIA EM I.P. - AV. BRASIL, DISTRITO DE ITAGUAÇU - SÃO SIMÃO - GO</t>
  </si>
  <si>
    <t>B3</t>
  </si>
  <si>
    <t>B4</t>
  </si>
  <si>
    <t>B5</t>
  </si>
  <si>
    <t>LASTRO DE CONCRETO REGULARIZADO SEM IMPERMEAB. 1:3:6 ESP= 5CM (BASE)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</si>
</sst>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R$&quot;\ * #,##0.00_-;\-&quot;R$&quot;\ * #,##0.00_-;_-&quot;R$&quot;\ * &quot;-&quot;??_-;_-@_-"/>
    <numFmt numFmtId="164" formatCode="_(* #,##0.00_);_(* \(#,##0.00\);_(* \-??_);_(@_)"/>
    <numFmt numFmtId="165" formatCode="[$R$-416]\ #,##0.00;[Red]\-[$R$-416]\ #,##0.00"/>
    <numFmt numFmtId="166" formatCode="_-&quot;R$ &quot;* #,##0.00_-;&quot;-R$ &quot;* #,##0.00_-;_-&quot;R$ &quot;* \-??_-;_-@_-"/>
    <numFmt numFmtId="167" formatCode="_(* #,##0.00_);_(* \(#,##0.00\);_(* &quot;-&quot;??_);_(@_)"/>
  </numFmts>
  <fonts count="34" x14ac:knownFonts="1">
    <font>
      <sz val="11"/>
      <color theme="1"/>
      <name val="Calibri"/>
      <family val="2"/>
      <scheme val="minor"/>
    </font>
    <font>
      <b/>
      <sz val="11"/>
      <color theme="1"/>
      <name val="Calibri"/>
      <family val="2"/>
      <scheme val="minor"/>
    </font>
    <font>
      <sz val="11"/>
      <color rgb="FF000000"/>
      <name val="Calibri"/>
      <family val="2"/>
    </font>
    <font>
      <b/>
      <sz val="14"/>
      <color rgb="FF000000"/>
      <name val="Calibri"/>
      <family val="2"/>
    </font>
    <font>
      <b/>
      <sz val="11"/>
      <color rgb="FF000000"/>
      <name val="Calibri"/>
      <family val="2"/>
    </font>
    <font>
      <sz val="12"/>
      <color rgb="FF000000"/>
      <name val="Calibri"/>
      <family val="2"/>
    </font>
    <font>
      <sz val="11"/>
      <color theme="1"/>
      <name val="Calibri"/>
      <family val="2"/>
    </font>
    <font>
      <sz val="9"/>
      <color theme="1"/>
      <name val="Calibri"/>
      <family val="2"/>
    </font>
    <font>
      <b/>
      <sz val="13"/>
      <color rgb="FF000000"/>
      <name val="Calibri"/>
      <family val="2"/>
    </font>
    <font>
      <sz val="13"/>
      <color rgb="FF000000"/>
      <name val="Calibri"/>
      <family val="2"/>
    </font>
    <font>
      <sz val="10"/>
      <name val="Arial"/>
      <family val="2"/>
    </font>
    <font>
      <b/>
      <sz val="15"/>
      <name val="Arial"/>
      <family val="2"/>
    </font>
    <font>
      <sz val="9"/>
      <name val="Arial"/>
      <family val="2"/>
    </font>
    <font>
      <b/>
      <sz val="10"/>
      <name val="Arial"/>
      <family val="2"/>
    </font>
    <font>
      <sz val="10"/>
      <name val="Arial"/>
      <family val="2"/>
    </font>
    <font>
      <i/>
      <sz val="11"/>
      <color indexed="23"/>
      <name val="Calibri"/>
      <family val="2"/>
    </font>
    <font>
      <b/>
      <sz val="14"/>
      <color rgb="FF000000"/>
      <name val="Arial"/>
      <family val="2"/>
      <charset val="1"/>
    </font>
    <font>
      <sz val="14"/>
      <color rgb="FF000000"/>
      <name val="Arial"/>
      <family val="2"/>
      <charset val="1"/>
    </font>
    <font>
      <b/>
      <sz val="9"/>
      <name val="Arial"/>
      <family val="2"/>
      <charset val="1"/>
    </font>
    <font>
      <sz val="11"/>
      <color rgb="FF000000"/>
      <name val="Calibri"/>
      <family val="2"/>
      <charset val="1"/>
    </font>
    <font>
      <sz val="9"/>
      <name val="Arial"/>
      <family val="2"/>
      <charset val="1"/>
    </font>
    <font>
      <b/>
      <sz val="11"/>
      <name val="Arial"/>
      <family val="2"/>
    </font>
    <font>
      <b/>
      <sz val="14"/>
      <name val="Arial"/>
      <family val="2"/>
    </font>
    <font>
      <b/>
      <vertAlign val="superscript"/>
      <sz val="14"/>
      <name val="Arial"/>
      <family val="2"/>
    </font>
    <font>
      <b/>
      <sz val="12"/>
      <name val="Arial"/>
      <family val="2"/>
    </font>
    <font>
      <sz val="11"/>
      <name val="Arial"/>
      <family val="2"/>
    </font>
    <font>
      <b/>
      <sz val="11"/>
      <color rgb="FFFF0000"/>
      <name val="Arial"/>
      <family val="2"/>
    </font>
    <font>
      <sz val="9"/>
      <color theme="1"/>
      <name val="Arial"/>
      <family val="2"/>
    </font>
    <font>
      <sz val="10"/>
      <color theme="1"/>
      <name val="Arial"/>
      <family val="2"/>
    </font>
    <font>
      <sz val="8"/>
      <color theme="1"/>
      <name val="Arial"/>
      <family val="2"/>
    </font>
    <font>
      <vertAlign val="superscript"/>
      <sz val="8"/>
      <color indexed="8"/>
      <name val="Arial"/>
      <family val="2"/>
    </font>
    <font>
      <sz val="8"/>
      <color indexed="8"/>
      <name val="Arial"/>
      <family val="2"/>
    </font>
    <font>
      <sz val="10"/>
      <color indexed="8"/>
      <name val="Arial"/>
      <family val="2"/>
    </font>
    <font>
      <sz val="8"/>
      <name val="Calibri"/>
      <family val="2"/>
      <scheme val="minor"/>
    </font>
  </fonts>
  <fills count="6">
    <fill>
      <patternFill patternType="none"/>
    </fill>
    <fill>
      <patternFill patternType="gray125"/>
    </fill>
    <fill>
      <patternFill patternType="solid">
        <fgColor rgb="FFD9D9D9"/>
        <bgColor indexed="64"/>
      </patternFill>
    </fill>
    <fill>
      <patternFill patternType="solid">
        <fgColor theme="0" tint="-0.249977111117893"/>
        <bgColor indexed="64"/>
      </patternFill>
    </fill>
    <fill>
      <patternFill patternType="solid">
        <fgColor theme="0" tint="-0.249977111117893"/>
        <bgColor rgb="FFCCFFCC"/>
      </patternFill>
    </fill>
    <fill>
      <patternFill patternType="solid">
        <fgColor rgb="FFFFFF00"/>
        <bgColor indexed="64"/>
      </patternFill>
    </fill>
  </fills>
  <borders count="23">
    <border>
      <left/>
      <right/>
      <top/>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style="medium">
        <color indexed="64"/>
      </bottom>
      <diagonal/>
    </border>
    <border>
      <left/>
      <right style="thin">
        <color indexed="64"/>
      </right>
      <top/>
      <bottom/>
      <diagonal/>
    </border>
    <border>
      <left style="thin">
        <color indexed="64"/>
      </left>
      <right/>
      <top style="thin">
        <color indexed="64"/>
      </top>
      <bottom style="thin">
        <color indexed="64"/>
      </bottom>
      <diagonal/>
    </border>
  </borders>
  <cellStyleXfs count="9">
    <xf numFmtId="0" fontId="0" fillId="0" borderId="0"/>
    <xf numFmtId="0" fontId="10" fillId="0" borderId="0"/>
    <xf numFmtId="0" fontId="14" fillId="0" borderId="0"/>
    <xf numFmtId="0" fontId="15" fillId="0" borderId="0" applyNumberFormat="0" applyFill="0" applyBorder="0" applyAlignment="0" applyProtection="0"/>
    <xf numFmtId="0" fontId="10" fillId="0" borderId="0"/>
    <xf numFmtId="0" fontId="10" fillId="0" borderId="0"/>
    <xf numFmtId="9" fontId="10" fillId="0" borderId="0" applyFont="0" applyFill="0" applyBorder="0" applyAlignment="0" applyProtection="0"/>
    <xf numFmtId="167" fontId="10" fillId="0" borderId="0" applyFont="0" applyFill="0" applyBorder="0" applyAlignment="0" applyProtection="0"/>
    <xf numFmtId="9" fontId="10" fillId="0" borderId="0" applyFont="0" applyFill="0" applyBorder="0" applyAlignment="0" applyProtection="0"/>
  </cellStyleXfs>
  <cellXfs count="168">
    <xf numFmtId="0" fontId="0" fillId="0" borderId="0" xfId="0"/>
    <xf numFmtId="0" fontId="0" fillId="0" borderId="3" xfId="0" applyBorder="1" applyAlignment="1">
      <alignment vertical="center"/>
    </xf>
    <xf numFmtId="0" fontId="10" fillId="0" borderId="0" xfId="1"/>
    <xf numFmtId="0" fontId="10" fillId="0" borderId="0" xfId="1" applyBorder="1"/>
    <xf numFmtId="44" fontId="10" fillId="0" borderId="0" xfId="1" applyNumberFormat="1" applyBorder="1"/>
    <xf numFmtId="0" fontId="10" fillId="0" borderId="0" xfId="1" applyFont="1" applyBorder="1" applyAlignment="1">
      <alignment horizontal="center"/>
    </xf>
    <xf numFmtId="0" fontId="13" fillId="3" borderId="8" xfId="1" applyFont="1" applyFill="1" applyBorder="1" applyAlignment="1">
      <alignment horizontal="center" vertical="center"/>
    </xf>
    <xf numFmtId="44" fontId="13" fillId="3" borderId="8" xfId="1" applyNumberFormat="1" applyFont="1" applyFill="1" applyBorder="1" applyAlignment="1">
      <alignment horizontal="center" vertical="center" wrapText="1"/>
    </xf>
    <xf numFmtId="44" fontId="13" fillId="3" borderId="10" xfId="1" applyNumberFormat="1" applyFont="1" applyFill="1" applyBorder="1" applyAlignment="1">
      <alignment horizontal="center" vertical="center" wrapText="1"/>
    </xf>
    <xf numFmtId="0" fontId="10" fillId="0" borderId="8" xfId="1" applyFont="1" applyBorder="1" applyAlignment="1">
      <alignment horizontal="center" vertical="center"/>
    </xf>
    <xf numFmtId="0" fontId="10" fillId="0" borderId="8" xfId="1" applyBorder="1" applyAlignment="1">
      <alignment horizontal="center" vertical="center"/>
    </xf>
    <xf numFmtId="44" fontId="10" fillId="0" borderId="8" xfId="1" applyNumberFormat="1" applyBorder="1" applyAlignment="1">
      <alignment horizontal="center" vertical="center"/>
    </xf>
    <xf numFmtId="44" fontId="10" fillId="0" borderId="10" xfId="1" applyNumberFormat="1" applyBorder="1" applyAlignment="1">
      <alignment horizontal="center" vertical="center"/>
    </xf>
    <xf numFmtId="44" fontId="13" fillId="3" borderId="10" xfId="1" applyNumberFormat="1" applyFont="1" applyFill="1" applyBorder="1" applyAlignment="1">
      <alignment horizontal="center" vertical="center"/>
    </xf>
    <xf numFmtId="44" fontId="10" fillId="0" borderId="6" xfId="1" applyNumberFormat="1" applyBorder="1"/>
    <xf numFmtId="44" fontId="10" fillId="0" borderId="0" xfId="1" applyNumberFormat="1"/>
    <xf numFmtId="0" fontId="7" fillId="0" borderId="8" xfId="0" applyFont="1" applyBorder="1" applyAlignment="1">
      <alignment horizontal="center" vertical="center"/>
    </xf>
    <xf numFmtId="44" fontId="6" fillId="0" borderId="8" xfId="0" applyNumberFormat="1" applyFont="1" applyFill="1" applyBorder="1" applyAlignment="1">
      <alignment horizontal="center" vertical="center"/>
    </xf>
    <xf numFmtId="0" fontId="2" fillId="0" borderId="9" xfId="0" applyFont="1" applyBorder="1" applyAlignment="1">
      <alignment horizontal="center" vertical="center"/>
    </xf>
    <xf numFmtId="0" fontId="4" fillId="2" borderId="11" xfId="0" applyFont="1" applyFill="1" applyBorder="1" applyAlignment="1">
      <alignment horizontal="center" vertical="center"/>
    </xf>
    <xf numFmtId="0" fontId="4" fillId="2" borderId="16" xfId="0" applyFont="1" applyFill="1" applyBorder="1" applyAlignment="1">
      <alignment horizontal="center" vertical="center" wrapText="1"/>
    </xf>
    <xf numFmtId="0" fontId="4" fillId="2" borderId="16" xfId="0" applyFont="1" applyFill="1" applyBorder="1" applyAlignment="1">
      <alignment horizontal="center" vertical="center"/>
    </xf>
    <xf numFmtId="0" fontId="4" fillId="0" borderId="4" xfId="0" applyFont="1" applyBorder="1" applyAlignment="1">
      <alignment vertical="center"/>
    </xf>
    <xf numFmtId="0" fontId="4" fillId="0" borderId="2" xfId="0" applyFont="1" applyBorder="1" applyAlignment="1">
      <alignment vertical="center"/>
    </xf>
    <xf numFmtId="0" fontId="1" fillId="0" borderId="2" xfId="0" applyFont="1" applyBorder="1" applyAlignment="1">
      <alignment vertical="center"/>
    </xf>
    <xf numFmtId="0" fontId="4" fillId="0" borderId="5" xfId="0" applyFont="1" applyBorder="1" applyAlignment="1">
      <alignment vertical="center"/>
    </xf>
    <xf numFmtId="0" fontId="4" fillId="0" borderId="0" xfId="0" applyFont="1" applyBorder="1" applyAlignment="1">
      <alignment vertical="center"/>
    </xf>
    <xf numFmtId="0" fontId="4" fillId="0" borderId="0" xfId="0" applyFont="1" applyBorder="1" applyAlignment="1">
      <alignment horizontal="left" vertical="center"/>
    </xf>
    <xf numFmtId="0" fontId="4" fillId="0" borderId="7" xfId="0" applyFont="1" applyBorder="1" applyAlignment="1">
      <alignment vertical="center"/>
    </xf>
    <xf numFmtId="0" fontId="4" fillId="0" borderId="1" xfId="0" applyFont="1" applyBorder="1" applyAlignment="1">
      <alignment vertical="center"/>
    </xf>
    <xf numFmtId="0" fontId="1" fillId="0" borderId="1" xfId="0" applyFont="1" applyBorder="1" applyAlignment="1">
      <alignment vertical="center"/>
    </xf>
    <xf numFmtId="0" fontId="13" fillId="3" borderId="8" xfId="1" applyFont="1" applyFill="1" applyBorder="1" applyAlignment="1">
      <alignment horizontal="center" vertical="center" wrapText="1"/>
    </xf>
    <xf numFmtId="44" fontId="0" fillId="0" borderId="8" xfId="0" applyNumberFormat="1" applyBorder="1" applyAlignment="1">
      <alignment horizontal="center" vertical="center"/>
    </xf>
    <xf numFmtId="0" fontId="4" fillId="0" borderId="6" xfId="0" applyFont="1" applyBorder="1" applyAlignment="1">
      <alignment vertical="center"/>
    </xf>
    <xf numFmtId="10" fontId="4" fillId="0" borderId="1" xfId="0" applyNumberFormat="1" applyFont="1" applyBorder="1" applyAlignment="1">
      <alignment vertical="center"/>
    </xf>
    <xf numFmtId="0" fontId="4" fillId="0" borderId="2" xfId="0" applyFont="1" applyBorder="1" applyAlignment="1">
      <alignment horizontal="left" vertical="center"/>
    </xf>
    <xf numFmtId="10" fontId="4" fillId="0" borderId="0" xfId="0" applyNumberFormat="1" applyFont="1" applyBorder="1" applyAlignment="1">
      <alignment horizontal="left" vertical="center"/>
    </xf>
    <xf numFmtId="0" fontId="10" fillId="0" borderId="4" xfId="1" applyBorder="1"/>
    <xf numFmtId="0" fontId="10" fillId="0" borderId="2" xfId="1" applyBorder="1"/>
    <xf numFmtId="0" fontId="10" fillId="0" borderId="2" xfId="1" applyFont="1" applyBorder="1" applyAlignment="1">
      <alignment horizontal="center"/>
    </xf>
    <xf numFmtId="44" fontId="10" fillId="0" borderId="2" xfId="1" applyNumberFormat="1" applyBorder="1"/>
    <xf numFmtId="44" fontId="10" fillId="0" borderId="3" xfId="1" applyNumberFormat="1" applyBorder="1"/>
    <xf numFmtId="0" fontId="10" fillId="0" borderId="5" xfId="1" applyBorder="1"/>
    <xf numFmtId="0" fontId="13" fillId="3" borderId="9" xfId="1" applyFont="1" applyFill="1" applyBorder="1" applyAlignment="1">
      <alignment horizontal="center" vertical="center"/>
    </xf>
    <xf numFmtId="0" fontId="10" fillId="0" borderId="9" xfId="1" applyFont="1" applyBorder="1" applyAlignment="1">
      <alignment horizontal="center" vertical="center"/>
    </xf>
    <xf numFmtId="49" fontId="16" fillId="0" borderId="0" xfId="3" applyNumberFormat="1" applyFont="1" applyFill="1" applyBorder="1" applyAlignment="1">
      <alignment horizontal="left" vertical="center"/>
    </xf>
    <xf numFmtId="164" fontId="16" fillId="0" borderId="0" xfId="3" applyNumberFormat="1" applyFont="1" applyFill="1" applyBorder="1" applyAlignment="1" applyProtection="1">
      <alignment horizontal="right" vertical="center"/>
    </xf>
    <xf numFmtId="165" fontId="16" fillId="0" borderId="0" xfId="3" applyNumberFormat="1" applyFont="1" applyFill="1" applyBorder="1" applyAlignment="1">
      <alignment horizontal="left" vertical="center"/>
    </xf>
    <xf numFmtId="164" fontId="17" fillId="0" borderId="0" xfId="3" applyNumberFormat="1" applyFont="1" applyFill="1" applyBorder="1" applyAlignment="1" applyProtection="1">
      <alignment vertical="center"/>
    </xf>
    <xf numFmtId="164" fontId="18" fillId="4" borderId="8" xfId="3" applyNumberFormat="1" applyFont="1" applyFill="1" applyBorder="1" applyAlignment="1" applyProtection="1">
      <alignment horizontal="center" vertical="center"/>
    </xf>
    <xf numFmtId="165" fontId="18" fillId="4" borderId="8" xfId="3" applyNumberFormat="1" applyFont="1" applyFill="1" applyBorder="1" applyAlignment="1">
      <alignment horizontal="center" vertical="center"/>
    </xf>
    <xf numFmtId="0" fontId="18" fillId="0" borderId="8" xfId="3" applyNumberFormat="1" applyFont="1" applyFill="1" applyBorder="1" applyAlignment="1">
      <alignment horizontal="center" vertical="center" wrapText="1"/>
    </xf>
    <xf numFmtId="10" fontId="18" fillId="0" borderId="8" xfId="3" applyNumberFormat="1" applyFont="1" applyFill="1" applyBorder="1" applyAlignment="1">
      <alignment horizontal="center" vertical="center"/>
    </xf>
    <xf numFmtId="166" fontId="18" fillId="4" borderId="8" xfId="3" applyNumberFormat="1" applyFont="1" applyFill="1" applyBorder="1" applyAlignment="1" applyProtection="1">
      <alignment vertical="center"/>
    </xf>
    <xf numFmtId="0" fontId="18" fillId="0" borderId="0" xfId="3" applyNumberFormat="1" applyFont="1" applyFill="1" applyBorder="1" applyAlignment="1">
      <alignment vertical="center"/>
    </xf>
    <xf numFmtId="0" fontId="19" fillId="0" borderId="0" xfId="3" applyNumberFormat="1" applyFont="1" applyFill="1" applyBorder="1" applyAlignment="1"/>
    <xf numFmtId="166" fontId="18" fillId="4" borderId="8" xfId="3" applyNumberFormat="1" applyFont="1" applyFill="1" applyBorder="1" applyAlignment="1" applyProtection="1">
      <alignment horizontal="center" vertical="center"/>
    </xf>
    <xf numFmtId="49" fontId="20" fillId="0" borderId="0" xfId="3" applyNumberFormat="1" applyFont="1" applyFill="1" applyBorder="1" applyAlignment="1">
      <alignment horizontal="center" vertical="center"/>
    </xf>
    <xf numFmtId="0" fontId="20" fillId="0" borderId="0" xfId="3" applyNumberFormat="1" applyFont="1" applyFill="1" applyBorder="1" applyAlignment="1">
      <alignment vertical="center" wrapText="1"/>
    </xf>
    <xf numFmtId="165" fontId="20" fillId="0" borderId="0" xfId="3" applyNumberFormat="1" applyFont="1" applyFill="1" applyBorder="1" applyAlignment="1" applyProtection="1">
      <alignment vertical="center"/>
    </xf>
    <xf numFmtId="164" fontId="19" fillId="0" borderId="0" xfId="3" applyNumberFormat="1" applyFont="1" applyFill="1" applyBorder="1" applyAlignment="1" applyProtection="1"/>
    <xf numFmtId="0" fontId="0" fillId="0" borderId="20" xfId="0" applyBorder="1" applyAlignment="1">
      <alignment vertical="center"/>
    </xf>
    <xf numFmtId="0" fontId="10" fillId="0" borderId="0" xfId="1" applyBorder="1" applyAlignment="1">
      <alignment horizontal="left" wrapText="1"/>
    </xf>
    <xf numFmtId="0" fontId="10" fillId="0" borderId="0" xfId="1" applyFont="1" applyBorder="1" applyAlignment="1">
      <alignment horizontal="left" wrapText="1"/>
    </xf>
    <xf numFmtId="0" fontId="10" fillId="0" borderId="2" xfId="1" applyBorder="1" applyAlignment="1">
      <alignment horizontal="left" wrapText="1"/>
    </xf>
    <xf numFmtId="0" fontId="10" fillId="0" borderId="2" xfId="1" applyFont="1" applyBorder="1" applyAlignment="1">
      <alignment horizontal="left" wrapText="1"/>
    </xf>
    <xf numFmtId="0" fontId="10" fillId="0" borderId="0" xfId="1" applyAlignment="1">
      <alignment horizontal="left" wrapText="1"/>
    </xf>
    <xf numFmtId="0" fontId="13" fillId="0" borderId="0" xfId="1" applyFont="1" applyBorder="1" applyAlignment="1">
      <alignment horizontal="left"/>
    </xf>
    <xf numFmtId="0" fontId="18" fillId="4" borderId="8" xfId="3" applyNumberFormat="1" applyFont="1" applyFill="1" applyBorder="1" applyAlignment="1">
      <alignment horizontal="center" vertical="center"/>
    </xf>
    <xf numFmtId="0" fontId="10" fillId="0" borderId="0" xfId="4"/>
    <xf numFmtId="0" fontId="10" fillId="0" borderId="8" xfId="0" applyFont="1" applyBorder="1" applyAlignment="1">
      <alignment horizontal="center" vertical="center"/>
    </xf>
    <xf numFmtId="0" fontId="0" fillId="0" borderId="8" xfId="0" applyBorder="1" applyAlignment="1">
      <alignment horizontal="center" vertical="center"/>
    </xf>
    <xf numFmtId="44" fontId="0" fillId="0" borderId="10" xfId="0" applyNumberFormat="1" applyBorder="1" applyAlignment="1">
      <alignment horizontal="center" vertical="center"/>
    </xf>
    <xf numFmtId="44" fontId="13" fillId="3" borderId="10" xfId="0" applyNumberFormat="1" applyFont="1" applyFill="1" applyBorder="1" applyAlignment="1">
      <alignment horizontal="center" vertical="center"/>
    </xf>
    <xf numFmtId="0" fontId="10" fillId="0" borderId="0" xfId="4" applyAlignment="1">
      <alignment wrapText="1"/>
    </xf>
    <xf numFmtId="44" fontId="18" fillId="0" borderId="8" xfId="3" applyNumberFormat="1" applyFont="1" applyFill="1" applyBorder="1" applyAlignment="1" applyProtection="1">
      <alignment vertical="center"/>
    </xf>
    <xf numFmtId="44" fontId="18" fillId="0" borderId="8" xfId="3" applyNumberFormat="1" applyFont="1" applyFill="1" applyBorder="1" applyAlignment="1">
      <alignment horizontal="center" vertical="center"/>
    </xf>
    <xf numFmtId="44" fontId="18" fillId="4" borderId="8" xfId="3" applyNumberFormat="1" applyFont="1" applyFill="1" applyBorder="1" applyAlignment="1">
      <alignment horizontal="center" vertical="center"/>
    </xf>
    <xf numFmtId="0" fontId="6" fillId="0" borderId="8" xfId="0" applyFont="1" applyBorder="1" applyAlignment="1">
      <alignment horizontal="center" vertical="center"/>
    </xf>
    <xf numFmtId="44" fontId="6" fillId="0" borderId="8" xfId="0" applyNumberFormat="1" applyFont="1" applyBorder="1" applyAlignment="1">
      <alignment horizontal="center" vertical="center"/>
    </xf>
    <xf numFmtId="0" fontId="10" fillId="0" borderId="0" xfId="5" applyBorder="1"/>
    <xf numFmtId="0" fontId="10" fillId="0" borderId="0" xfId="5"/>
    <xf numFmtId="0" fontId="21" fillId="0" borderId="0" xfId="5" applyFont="1" applyBorder="1"/>
    <xf numFmtId="0" fontId="25" fillId="0" borderId="0" xfId="5" applyFont="1" applyBorder="1" applyAlignment="1">
      <alignment vertical="center"/>
    </xf>
    <xf numFmtId="10" fontId="25" fillId="0" borderId="0" xfId="6" applyNumberFormat="1" applyFont="1" applyBorder="1" applyAlignment="1">
      <alignment vertical="center"/>
    </xf>
    <xf numFmtId="0" fontId="25" fillId="0" borderId="0" xfId="5" applyFont="1" applyBorder="1"/>
    <xf numFmtId="10" fontId="25" fillId="0" borderId="0" xfId="6" applyNumberFormat="1" applyFont="1" applyFill="1" applyBorder="1" applyAlignment="1">
      <alignment vertical="center"/>
    </xf>
    <xf numFmtId="0" fontId="25" fillId="0" borderId="0" xfId="5" applyFont="1" applyFill="1" applyBorder="1" applyAlignment="1">
      <alignment vertical="center"/>
    </xf>
    <xf numFmtId="0" fontId="10" fillId="0" borderId="0" xfId="5" applyFont="1" applyBorder="1"/>
    <xf numFmtId="0" fontId="27" fillId="0" borderId="0" xfId="5" applyFont="1" applyBorder="1" applyAlignment="1" applyProtection="1">
      <alignment horizontal="left"/>
    </xf>
    <xf numFmtId="0" fontId="28" fillId="0" borderId="0" xfId="5" applyFont="1" applyBorder="1" applyAlignment="1" applyProtection="1">
      <alignment horizontal="left"/>
    </xf>
    <xf numFmtId="167" fontId="28" fillId="0" borderId="0" xfId="7" applyFont="1" applyBorder="1" applyAlignment="1" applyProtection="1">
      <alignment horizontal="left"/>
    </xf>
    <xf numFmtId="0" fontId="29" fillId="0" borderId="0" xfId="5" applyFont="1" applyBorder="1" applyAlignment="1" applyProtection="1">
      <alignment horizontal="left"/>
    </xf>
    <xf numFmtId="0" fontId="31" fillId="0" borderId="0" xfId="5" applyFont="1" applyBorder="1" applyAlignment="1" applyProtection="1">
      <alignment horizontal="left"/>
    </xf>
    <xf numFmtId="0" fontId="21" fillId="0" borderId="0" xfId="5" applyFont="1" applyBorder="1" applyAlignment="1">
      <alignment vertical="center"/>
    </xf>
    <xf numFmtId="10" fontId="21" fillId="0" borderId="0" xfId="8" applyNumberFormat="1" applyFont="1" applyBorder="1" applyAlignment="1">
      <alignment vertical="center"/>
    </xf>
    <xf numFmtId="2" fontId="25" fillId="0" borderId="0" xfId="5" applyNumberFormat="1" applyFont="1" applyBorder="1" applyAlignment="1">
      <alignment vertical="center"/>
    </xf>
    <xf numFmtId="0" fontId="6" fillId="0" borderId="8" xfId="0" applyFont="1" applyBorder="1" applyAlignment="1">
      <alignment horizontal="center" vertical="center"/>
    </xf>
    <xf numFmtId="0" fontId="10" fillId="5" borderId="0" xfId="1" applyFill="1"/>
    <xf numFmtId="44" fontId="10" fillId="0" borderId="8" xfId="1" applyNumberFormat="1" applyFill="1" applyBorder="1" applyAlignment="1">
      <alignment horizontal="center" vertical="center"/>
    </xf>
    <xf numFmtId="0" fontId="6" fillId="0" borderId="8" xfId="0" applyFont="1" applyBorder="1" applyAlignment="1">
      <alignment horizontal="center" vertical="center"/>
    </xf>
    <xf numFmtId="0" fontId="6" fillId="0" borderId="8" xfId="0" applyFont="1" applyBorder="1" applyAlignment="1">
      <alignment horizontal="center" vertical="center"/>
    </xf>
    <xf numFmtId="0" fontId="6" fillId="0" borderId="8" xfId="0" applyFont="1" applyBorder="1" applyAlignment="1">
      <alignment horizontal="center" vertical="center"/>
    </xf>
    <xf numFmtId="0" fontId="4" fillId="0" borderId="0" xfId="0" applyFont="1" applyBorder="1" applyAlignment="1">
      <alignment vertical="center" wrapText="1"/>
    </xf>
    <xf numFmtId="0" fontId="4" fillId="0" borderId="6" xfId="0" applyFont="1" applyBorder="1" applyAlignment="1">
      <alignment vertical="center" wrapText="1"/>
    </xf>
    <xf numFmtId="0" fontId="6" fillId="0" borderId="8" xfId="0" applyFont="1" applyFill="1" applyBorder="1" applyAlignment="1">
      <alignment horizontal="center" vertical="center"/>
    </xf>
    <xf numFmtId="44" fontId="6" fillId="0" borderId="8" xfId="0" applyNumberFormat="1" applyFont="1" applyBorder="1" applyAlignment="1">
      <alignment horizontal="center" vertical="center"/>
    </xf>
    <xf numFmtId="10" fontId="18" fillId="4" borderId="8" xfId="3" applyNumberFormat="1" applyFont="1" applyFill="1" applyBorder="1" applyAlignment="1">
      <alignment horizontal="center" vertical="center"/>
    </xf>
    <xf numFmtId="0" fontId="6" fillId="0" borderId="8" xfId="0" applyFont="1" applyBorder="1" applyAlignment="1">
      <alignment horizontal="center" vertical="center"/>
    </xf>
    <xf numFmtId="44" fontId="6" fillId="0" borderId="8" xfId="0" applyNumberFormat="1" applyFont="1" applyBorder="1" applyAlignment="1">
      <alignment horizontal="center" vertical="center"/>
    </xf>
    <xf numFmtId="17" fontId="1" fillId="0" borderId="2" xfId="0" applyNumberFormat="1" applyFont="1" applyBorder="1" applyAlignment="1">
      <alignment vertical="center"/>
    </xf>
    <xf numFmtId="0" fontId="4" fillId="0" borderId="0" xfId="0" applyFont="1" applyBorder="1" applyAlignment="1">
      <alignment horizontal="left" vertical="center" wrapText="1"/>
    </xf>
    <xf numFmtId="0" fontId="5" fillId="0" borderId="8" xfId="0" applyFont="1" applyBorder="1" applyAlignment="1">
      <alignment vertical="center" wrapText="1"/>
    </xf>
    <xf numFmtId="0" fontId="6" fillId="0" borderId="8" xfId="0" applyFont="1" applyBorder="1" applyAlignment="1">
      <alignment horizontal="center" vertical="center"/>
    </xf>
    <xf numFmtId="44" fontId="6" fillId="0" borderId="8" xfId="0" applyNumberFormat="1" applyFont="1" applyBorder="1" applyAlignment="1">
      <alignment horizontal="center" vertical="center"/>
    </xf>
    <xf numFmtId="44" fontId="6" fillId="0" borderId="10" xfId="0" applyNumberFormat="1" applyFont="1" applyBorder="1" applyAlignment="1">
      <alignment horizontal="center" vertical="center"/>
    </xf>
    <xf numFmtId="0" fontId="5" fillId="0" borderId="8" xfId="0" applyFont="1" applyFill="1" applyBorder="1" applyAlignment="1">
      <alignment vertical="center" wrapText="1"/>
    </xf>
    <xf numFmtId="0" fontId="3" fillId="0" borderId="5" xfId="0" applyFont="1" applyBorder="1" applyAlignment="1">
      <alignment horizontal="center" vertical="center" wrapText="1"/>
    </xf>
    <xf numFmtId="0" fontId="3" fillId="0" borderId="0" xfId="0" applyFont="1" applyBorder="1" applyAlignment="1">
      <alignment horizontal="center" vertical="center" wrapText="1"/>
    </xf>
    <xf numFmtId="0" fontId="3" fillId="0" borderId="6" xfId="0" applyFont="1" applyBorder="1" applyAlignment="1">
      <alignment horizontal="center" vertical="center" wrapText="1"/>
    </xf>
    <xf numFmtId="0" fontId="4" fillId="2" borderId="16" xfId="0" applyFont="1" applyFill="1" applyBorder="1" applyAlignment="1">
      <alignment horizontal="center" vertical="center" wrapText="1"/>
    </xf>
    <xf numFmtId="0" fontId="4" fillId="2" borderId="16" xfId="0" applyFont="1" applyFill="1" applyBorder="1" applyAlignment="1">
      <alignment horizontal="center" vertical="center"/>
    </xf>
    <xf numFmtId="0" fontId="4" fillId="2" borderId="12"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14" xfId="0" applyFont="1" applyFill="1" applyBorder="1" applyAlignment="1">
      <alignment horizontal="center" vertical="center"/>
    </xf>
    <xf numFmtId="0" fontId="4" fillId="0" borderId="15" xfId="0" applyFont="1" applyFill="1" applyBorder="1" applyAlignment="1">
      <alignment horizontal="center" vertical="center"/>
    </xf>
    <xf numFmtId="0" fontId="8" fillId="2" borderId="9" xfId="0" applyFont="1" applyFill="1" applyBorder="1" applyAlignment="1">
      <alignment horizontal="left" vertical="center"/>
    </xf>
    <xf numFmtId="0" fontId="8" fillId="2" borderId="8" xfId="0" applyFont="1" applyFill="1" applyBorder="1" applyAlignment="1">
      <alignment horizontal="left" vertical="center"/>
    </xf>
    <xf numFmtId="44" fontId="9" fillId="2" borderId="8" xfId="0" applyNumberFormat="1" applyFont="1" applyFill="1" applyBorder="1" applyAlignment="1">
      <alignment horizontal="center" vertical="center"/>
    </xf>
    <xf numFmtId="0" fontId="9" fillId="2" borderId="8" xfId="0" applyFont="1" applyFill="1" applyBorder="1" applyAlignment="1">
      <alignment horizontal="center" vertical="center"/>
    </xf>
    <xf numFmtId="0" fontId="8" fillId="2" borderId="9" xfId="0" applyFont="1" applyFill="1" applyBorder="1" applyAlignment="1">
      <alignment horizontal="left" vertical="center" wrapText="1"/>
    </xf>
    <xf numFmtId="0" fontId="8" fillId="2" borderId="8" xfId="0" applyFont="1" applyFill="1" applyBorder="1" applyAlignment="1">
      <alignment horizontal="left" vertical="center" wrapText="1"/>
    </xf>
    <xf numFmtId="0" fontId="13" fillId="3" borderId="19" xfId="1" applyFont="1" applyFill="1" applyBorder="1" applyAlignment="1">
      <alignment horizontal="center" vertical="center" wrapText="1"/>
    </xf>
    <xf numFmtId="0" fontId="13" fillId="3" borderId="18" xfId="1" applyFont="1" applyFill="1" applyBorder="1" applyAlignment="1">
      <alignment horizontal="center" vertical="center" wrapText="1"/>
    </xf>
    <xf numFmtId="0" fontId="13" fillId="3" borderId="17" xfId="1" applyFont="1" applyFill="1" applyBorder="1" applyAlignment="1">
      <alignment horizontal="center" vertical="center" wrapText="1"/>
    </xf>
    <xf numFmtId="0" fontId="13" fillId="3" borderId="5" xfId="1" applyFont="1" applyFill="1" applyBorder="1" applyAlignment="1">
      <alignment horizontal="center" vertical="center"/>
    </xf>
    <xf numFmtId="0" fontId="13" fillId="3" borderId="0" xfId="1" applyFont="1" applyFill="1" applyBorder="1" applyAlignment="1">
      <alignment horizontal="center" vertical="center"/>
    </xf>
    <xf numFmtId="0" fontId="13" fillId="3" borderId="6" xfId="1" applyFont="1" applyFill="1" applyBorder="1" applyAlignment="1">
      <alignment horizontal="center" vertical="center"/>
    </xf>
    <xf numFmtId="0" fontId="10" fillId="0" borderId="9" xfId="1" applyFont="1" applyFill="1" applyBorder="1" applyAlignment="1">
      <alignment horizontal="left" vertical="center" wrapText="1"/>
    </xf>
    <xf numFmtId="0" fontId="10" fillId="0" borderId="8" xfId="1" applyFont="1" applyFill="1" applyBorder="1" applyAlignment="1">
      <alignment horizontal="left" vertical="center" wrapText="1"/>
    </xf>
    <xf numFmtId="0" fontId="10" fillId="0" borderId="19" xfId="1" applyFont="1" applyFill="1" applyBorder="1" applyAlignment="1">
      <alignment horizontal="left" vertical="center" wrapText="1"/>
    </xf>
    <xf numFmtId="0" fontId="10" fillId="0" borderId="18" xfId="1" applyFont="1" applyFill="1" applyBorder="1" applyAlignment="1">
      <alignment horizontal="left" vertical="center" wrapText="1"/>
    </xf>
    <xf numFmtId="0" fontId="10" fillId="0" borderId="17" xfId="1" applyFont="1" applyFill="1" applyBorder="1" applyAlignment="1">
      <alignment horizontal="left" vertical="center" wrapText="1"/>
    </xf>
    <xf numFmtId="0" fontId="13" fillId="3" borderId="0" xfId="0" applyFont="1" applyFill="1" applyBorder="1" applyAlignment="1">
      <alignment horizontal="center" vertical="center" wrapText="1"/>
    </xf>
    <xf numFmtId="0" fontId="13" fillId="3" borderId="21" xfId="0" applyFont="1" applyFill="1" applyBorder="1" applyAlignment="1">
      <alignment horizontal="center" vertical="center" wrapText="1"/>
    </xf>
    <xf numFmtId="0" fontId="13" fillId="3" borderId="0" xfId="0" applyFont="1" applyFill="1" applyBorder="1" applyAlignment="1">
      <alignment horizontal="center" vertical="center"/>
    </xf>
    <xf numFmtId="0" fontId="13" fillId="3" borderId="6" xfId="0" applyFont="1" applyFill="1" applyBorder="1" applyAlignment="1">
      <alignment horizontal="center" vertical="center"/>
    </xf>
    <xf numFmtId="0" fontId="10" fillId="0" borderId="9"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4" fillId="0" borderId="6" xfId="0" applyFont="1" applyBorder="1" applyAlignment="1">
      <alignment horizontal="left" vertical="center" wrapText="1"/>
    </xf>
    <xf numFmtId="0" fontId="13" fillId="3" borderId="9" xfId="1" applyFont="1" applyFill="1" applyBorder="1" applyAlignment="1">
      <alignment horizontal="center" vertical="center" wrapText="1"/>
    </xf>
    <xf numFmtId="0" fontId="13" fillId="3" borderId="8" xfId="1" applyFont="1" applyFill="1" applyBorder="1" applyAlignment="1">
      <alignment horizontal="center" vertical="center" wrapText="1"/>
    </xf>
    <xf numFmtId="0" fontId="10" fillId="0" borderId="0" xfId="1" applyAlignment="1">
      <alignment horizontal="center"/>
    </xf>
    <xf numFmtId="0" fontId="10" fillId="0" borderId="22" xfId="1" applyBorder="1" applyAlignment="1">
      <alignment horizontal="left" wrapText="1"/>
    </xf>
    <xf numFmtId="0" fontId="10" fillId="0" borderId="18" xfId="1" applyBorder="1" applyAlignment="1">
      <alignment horizontal="left" wrapText="1"/>
    </xf>
    <xf numFmtId="0" fontId="10" fillId="0" borderId="17" xfId="1" applyBorder="1" applyAlignment="1">
      <alignment horizontal="left" wrapText="1"/>
    </xf>
    <xf numFmtId="167" fontId="13" fillId="0" borderId="0" xfId="7" applyFont="1" applyFill="1" applyBorder="1" applyAlignment="1" applyProtection="1">
      <alignment horizontal="center" vertical="center"/>
    </xf>
    <xf numFmtId="0" fontId="13" fillId="0" borderId="0" xfId="5" applyFont="1" applyBorder="1" applyAlignment="1">
      <alignment horizontal="left"/>
    </xf>
    <xf numFmtId="0" fontId="22" fillId="0" borderId="0" xfId="5" applyFont="1" applyBorder="1" applyAlignment="1">
      <alignment horizontal="center"/>
    </xf>
    <xf numFmtId="0" fontId="24" fillId="0" borderId="0" xfId="5" applyFont="1" applyBorder="1" applyAlignment="1">
      <alignment horizontal="center"/>
    </xf>
    <xf numFmtId="0" fontId="26" fillId="0" borderId="0" xfId="5" applyFont="1" applyBorder="1" applyAlignment="1">
      <alignment horizontal="center" vertical="center" wrapText="1"/>
    </xf>
    <xf numFmtId="167" fontId="32" fillId="0" borderId="0" xfId="7" applyFont="1" applyBorder="1" applyAlignment="1" applyProtection="1">
      <alignment horizontal="right"/>
      <protection locked="0"/>
    </xf>
    <xf numFmtId="0" fontId="10" fillId="0" borderId="0" xfId="5" applyFont="1" applyFill="1" applyBorder="1" applyAlignment="1" applyProtection="1">
      <alignment horizontal="center" vertical="center"/>
    </xf>
    <xf numFmtId="0" fontId="18" fillId="4" borderId="8" xfId="3" applyNumberFormat="1" applyFont="1" applyFill="1" applyBorder="1" applyAlignment="1">
      <alignment horizontal="left" vertical="center" wrapText="1"/>
    </xf>
    <xf numFmtId="0" fontId="12" fillId="0" borderId="0" xfId="4" applyFont="1" applyBorder="1" applyAlignment="1">
      <alignment horizontal="center"/>
    </xf>
    <xf numFmtId="0" fontId="11" fillId="0" borderId="0" xfId="4" applyFont="1" applyBorder="1" applyAlignment="1">
      <alignment horizontal="center"/>
    </xf>
    <xf numFmtId="0" fontId="18" fillId="4" borderId="8" xfId="3" applyNumberFormat="1" applyFont="1" applyFill="1" applyBorder="1" applyAlignment="1">
      <alignment horizontal="center" vertical="center" wrapText="1"/>
    </xf>
    <xf numFmtId="10" fontId="18" fillId="4" borderId="8" xfId="3" applyNumberFormat="1" applyFont="1" applyFill="1" applyBorder="1" applyAlignment="1">
      <alignment horizontal="center" vertical="center"/>
    </xf>
  </cellXfs>
  <cellStyles count="9">
    <cellStyle name="Normal" xfId="0" builtinId="0"/>
    <cellStyle name="Normal 2" xfId="1" xr:uid="{00000000-0005-0000-0000-000001000000}"/>
    <cellStyle name="Normal 2 10" xfId="5" xr:uid="{00000000-0005-0000-0000-000002000000}"/>
    <cellStyle name="Normal 3" xfId="2" xr:uid="{00000000-0005-0000-0000-000003000000}"/>
    <cellStyle name="Normal 3 2" xfId="4" xr:uid="{00000000-0005-0000-0000-000004000000}"/>
    <cellStyle name="Porcentagem 2" xfId="6" xr:uid="{00000000-0005-0000-0000-000005000000}"/>
    <cellStyle name="Porcentagem 3 2" xfId="8" xr:uid="{00000000-0005-0000-0000-000006000000}"/>
    <cellStyle name="Texto Explicativo 2" xfId="3" xr:uid="{00000000-0005-0000-0000-000007000000}"/>
    <cellStyle name="Vírgula 4" xfId="7"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781050</xdr:colOff>
          <xdr:row>0</xdr:row>
          <xdr:rowOff>104775</xdr:rowOff>
        </xdr:from>
        <xdr:to>
          <xdr:col>3</xdr:col>
          <xdr:colOff>123825</xdr:colOff>
          <xdr:row>2</xdr:row>
          <xdr:rowOff>428625</xdr:rowOff>
        </xdr:to>
        <xdr:sp macro="" textlink="">
          <xdr:nvSpPr>
            <xdr:cNvPr id="4097" name="Objeto 1"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400050</xdr:colOff>
          <xdr:row>0</xdr:row>
          <xdr:rowOff>95250</xdr:rowOff>
        </xdr:from>
        <xdr:to>
          <xdr:col>2</xdr:col>
          <xdr:colOff>466725</xdr:colOff>
          <xdr:row>4</xdr:row>
          <xdr:rowOff>95250</xdr:rowOff>
        </xdr:to>
        <xdr:sp macro="" textlink="">
          <xdr:nvSpPr>
            <xdr:cNvPr id="1025" name="Objeto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247650</xdr:colOff>
          <xdr:row>0</xdr:row>
          <xdr:rowOff>152400</xdr:rowOff>
        </xdr:from>
        <xdr:to>
          <xdr:col>2</xdr:col>
          <xdr:colOff>171450</xdr:colOff>
          <xdr:row>6</xdr:row>
          <xdr:rowOff>104775</xdr:rowOff>
        </xdr:to>
        <xdr:sp macro="" textlink="">
          <xdr:nvSpPr>
            <xdr:cNvPr id="6145" name="Objeto 1" hidden="1">
              <a:extLst>
                <a:ext uri="{63B3BB69-23CF-44E3-9099-C40C66FF867C}">
                  <a14:compatExt spid="_x0000_s6145"/>
                </a:ext>
                <a:ext uri="{FF2B5EF4-FFF2-40B4-BE49-F238E27FC236}">
                  <a16:creationId xmlns:a16="http://schemas.microsoft.com/office/drawing/2014/main" id="{00000000-0008-0000-0200-000001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443193</xdr:colOff>
          <xdr:row>0</xdr:row>
          <xdr:rowOff>67795</xdr:rowOff>
        </xdr:from>
        <xdr:to>
          <xdr:col>1</xdr:col>
          <xdr:colOff>1182220</xdr:colOff>
          <xdr:row>4</xdr:row>
          <xdr:rowOff>124945</xdr:rowOff>
        </xdr:to>
        <xdr:sp macro="" textlink="">
          <xdr:nvSpPr>
            <xdr:cNvPr id="7169" name="Objeto 1" hidden="1">
              <a:extLst>
                <a:ext uri="{63B3BB69-23CF-44E3-9099-C40C66FF867C}">
                  <a14:compatExt spid="_x0000_s7169"/>
                </a:ext>
                <a:ext uri="{FF2B5EF4-FFF2-40B4-BE49-F238E27FC236}">
                  <a16:creationId xmlns:a16="http://schemas.microsoft.com/office/drawing/2014/main" id="{00000000-0008-0000-0300-0000011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idor\G5%20arquivos\Arq%20&amp;%20Eng\2010\UFG\BIODIGESTIBILIDADE\AR%20CONDICIONADO\HVAC_OES_042_11_LAB_BIODIGESTIBILIDADE_PLANILHA_OR&#199;AMENTARIA_28_09_201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cm13pedro\orcamentos%20-%20pedro%20h\Users\Public\hvac.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ORÇAMENTARIA COMPLETA"/>
      <sheetName val="REDE FRIGORIGENA INTERNA"/>
      <sheetName val="REDE FRIGORIGENA EXTERNA"/>
      <sheetName val="INSUMOS"/>
    </sheetNames>
    <sheetDataSet>
      <sheetData sheetId="0" refreshError="1"/>
      <sheetData sheetId="1" refreshError="1"/>
      <sheetData sheetId="2" refreshError="1"/>
      <sheetData sheetId="3" refreshError="1">
        <row r="12">
          <cell r="C12">
            <v>0.1</v>
          </cell>
        </row>
        <row r="14">
          <cell r="C14">
            <v>0.1</v>
          </cell>
        </row>
        <row r="20">
          <cell r="C20">
            <v>12.5</v>
          </cell>
        </row>
        <row r="56">
          <cell r="C56">
            <v>2.0116000000000001</v>
          </cell>
        </row>
        <row r="61">
          <cell r="C61">
            <v>3.5987666666666667</v>
          </cell>
        </row>
        <row r="66">
          <cell r="C66">
            <v>2</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ORÇAMENTARIA COMPLETA"/>
      <sheetName val="REDE FRIGORIGENA INTERNA"/>
      <sheetName val="REDE FRIGORIGENA EXTERNA"/>
      <sheetName val="INSUMOS"/>
    </sheetNames>
    <sheetDataSet>
      <sheetData sheetId="0" refreshError="1"/>
      <sheetData sheetId="1"/>
      <sheetData sheetId="2" refreshError="1"/>
      <sheetData sheetId="3">
        <row r="66">
          <cell r="C66">
            <v>2</v>
          </cell>
        </row>
      </sheetData>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oleObject" Target="../embeddings/oleObject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image" Target="../media/image1.emf"/><Relationship Id="rId4" Type="http://schemas.openxmlformats.org/officeDocument/2006/relationships/oleObject" Target="../embeddings/oleObject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openxmlformats.org/officeDocument/2006/relationships/image" Target="../media/image1.emf"/><Relationship Id="rId4" Type="http://schemas.openxmlformats.org/officeDocument/2006/relationships/oleObject" Target="../embeddings/oleObject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Planilha1">
    <tabColor rgb="FFFF0000"/>
    <pageSetUpPr fitToPage="1"/>
  </sheetPr>
  <dimension ref="A1:P53"/>
  <sheetViews>
    <sheetView showGridLines="0" tabSelected="1" view="pageBreakPreview" topLeftCell="A49" zoomScale="80" zoomScaleNormal="40" zoomScaleSheetLayoutView="80" workbookViewId="0">
      <selection activeCell="D62" sqref="D62"/>
    </sheetView>
  </sheetViews>
  <sheetFormatPr defaultRowHeight="15" x14ac:dyDescent="0.25"/>
  <cols>
    <col min="1" max="1" width="6.42578125" customWidth="1"/>
    <col min="2" max="2" width="16.7109375" customWidth="1"/>
    <col min="3" max="3" width="13.28515625" customWidth="1"/>
    <col min="5" max="5" width="83.7109375" customWidth="1"/>
    <col min="6" max="6" width="7.28515625" customWidth="1"/>
    <col min="7" max="7" width="6.7109375" customWidth="1"/>
    <col min="8" max="8" width="3.7109375" customWidth="1"/>
    <col min="9" max="9" width="22.140625" customWidth="1"/>
    <col min="10" max="10" width="18.85546875" hidden="1" customWidth="1"/>
    <col min="11" max="11" width="8.85546875" customWidth="1"/>
    <col min="12" max="12" width="12.140625" customWidth="1"/>
    <col min="13" max="13" width="8.85546875" customWidth="1"/>
    <col min="14" max="14" width="9.5703125" customWidth="1"/>
    <col min="15" max="16" width="10.7109375" customWidth="1"/>
    <col min="17" max="18" width="8.85546875" customWidth="1"/>
  </cols>
  <sheetData>
    <row r="1" spans="1:16" ht="27" customHeight="1" x14ac:dyDescent="0.25">
      <c r="A1" s="22"/>
      <c r="B1" s="23"/>
      <c r="C1" s="23"/>
      <c r="D1" s="23"/>
      <c r="E1" s="23" t="s">
        <v>24</v>
      </c>
      <c r="F1" s="23" t="s">
        <v>111</v>
      </c>
      <c r="G1" s="23"/>
      <c r="H1" s="24"/>
      <c r="I1" s="24"/>
      <c r="J1" s="24"/>
      <c r="K1" s="24"/>
      <c r="L1" s="24"/>
      <c r="M1" s="24"/>
      <c r="N1" s="110">
        <v>43922</v>
      </c>
      <c r="O1" s="24"/>
      <c r="P1" s="1"/>
    </row>
    <row r="2" spans="1:16" ht="24.6" customHeight="1" x14ac:dyDescent="0.25">
      <c r="A2" s="25"/>
      <c r="B2" s="26"/>
      <c r="C2" s="26"/>
      <c r="D2" s="26"/>
      <c r="E2" s="26" t="s">
        <v>0</v>
      </c>
      <c r="F2" s="26" t="s">
        <v>110</v>
      </c>
      <c r="G2" s="26"/>
      <c r="H2" s="26"/>
      <c r="I2" s="26"/>
      <c r="J2" s="26"/>
      <c r="K2" s="26"/>
      <c r="L2" s="26"/>
      <c r="M2" s="26"/>
      <c r="N2" s="26" t="s">
        <v>143</v>
      </c>
      <c r="O2" s="26"/>
      <c r="P2" s="33"/>
    </row>
    <row r="3" spans="1:16" ht="46.5" customHeight="1" x14ac:dyDescent="0.25">
      <c r="A3" s="25"/>
      <c r="B3" s="26"/>
      <c r="C3" s="26"/>
      <c r="D3" s="26"/>
      <c r="E3" s="26" t="s">
        <v>1</v>
      </c>
      <c r="F3" s="111" t="s">
        <v>176</v>
      </c>
      <c r="G3" s="111"/>
      <c r="H3" s="111"/>
      <c r="I3" s="111"/>
      <c r="J3" s="111"/>
      <c r="K3" s="111"/>
      <c r="L3" s="111"/>
      <c r="M3" s="103"/>
      <c r="N3" s="26" t="s">
        <v>173</v>
      </c>
      <c r="O3" s="103"/>
      <c r="P3" s="104"/>
    </row>
    <row r="4" spans="1:16" ht="22.9" customHeight="1" thickBot="1" x14ac:dyDescent="0.3">
      <c r="A4" s="28"/>
      <c r="B4" s="29"/>
      <c r="C4" s="29"/>
      <c r="D4" s="29"/>
      <c r="E4" s="29" t="s">
        <v>2</v>
      </c>
      <c r="F4" s="34">
        <v>0.25</v>
      </c>
      <c r="G4" s="34"/>
      <c r="H4" s="30"/>
      <c r="I4" s="30"/>
      <c r="J4" s="30"/>
      <c r="K4" s="30"/>
      <c r="L4" s="30"/>
      <c r="M4" s="30"/>
      <c r="N4" s="30"/>
      <c r="O4" s="30"/>
      <c r="P4" s="61"/>
    </row>
    <row r="5" spans="1:16" ht="19.5" thickBot="1" x14ac:dyDescent="0.3">
      <c r="A5" s="117" t="s">
        <v>25</v>
      </c>
      <c r="B5" s="118"/>
      <c r="C5" s="118"/>
      <c r="D5" s="118"/>
      <c r="E5" s="118"/>
      <c r="F5" s="118"/>
      <c r="G5" s="118"/>
      <c r="H5" s="118"/>
      <c r="I5" s="118"/>
      <c r="J5" s="118"/>
      <c r="K5" s="118"/>
      <c r="L5" s="118"/>
      <c r="M5" s="118"/>
      <c r="N5" s="118"/>
      <c r="O5" s="118"/>
      <c r="P5" s="119"/>
    </row>
    <row r="6" spans="1:16" ht="31.15" customHeight="1" thickBot="1" x14ac:dyDescent="0.3">
      <c r="A6" s="19" t="s">
        <v>3</v>
      </c>
      <c r="B6" s="20" t="s">
        <v>12</v>
      </c>
      <c r="C6" s="21" t="s">
        <v>13</v>
      </c>
      <c r="D6" s="120" t="s">
        <v>9</v>
      </c>
      <c r="E6" s="120"/>
      <c r="F6" s="21" t="s">
        <v>4</v>
      </c>
      <c r="G6" s="121" t="s">
        <v>5</v>
      </c>
      <c r="H6" s="121"/>
      <c r="I6" s="20" t="s">
        <v>28</v>
      </c>
      <c r="J6" s="20" t="s">
        <v>18</v>
      </c>
      <c r="K6" s="121" t="s">
        <v>23</v>
      </c>
      <c r="L6" s="121"/>
      <c r="M6" s="120" t="s">
        <v>46</v>
      </c>
      <c r="N6" s="120"/>
      <c r="O6" s="121" t="s">
        <v>21</v>
      </c>
      <c r="P6" s="122"/>
    </row>
    <row r="7" spans="1:16" ht="4.1500000000000004" customHeight="1" x14ac:dyDescent="0.25">
      <c r="A7" s="123"/>
      <c r="B7" s="124"/>
      <c r="C7" s="124"/>
      <c r="D7" s="124"/>
      <c r="E7" s="124"/>
      <c r="F7" s="124"/>
      <c r="G7" s="124"/>
      <c r="H7" s="124"/>
      <c r="I7" s="124"/>
      <c r="J7" s="124"/>
      <c r="K7" s="124"/>
      <c r="L7" s="124"/>
      <c r="M7" s="124"/>
      <c r="N7" s="124"/>
      <c r="O7" s="124"/>
      <c r="P7" s="125"/>
    </row>
    <row r="8" spans="1:16" ht="19.149999999999999" customHeight="1" x14ac:dyDescent="0.25">
      <c r="A8" s="126" t="s">
        <v>178</v>
      </c>
      <c r="B8" s="127"/>
      <c r="C8" s="127"/>
      <c r="D8" s="127"/>
      <c r="E8" s="127"/>
      <c r="F8" s="127"/>
      <c r="G8" s="127"/>
      <c r="H8" s="127"/>
      <c r="I8" s="127"/>
      <c r="J8" s="127"/>
      <c r="K8" s="128">
        <f>K9+K11+K17</f>
        <v>247133.88</v>
      </c>
      <c r="L8" s="129"/>
      <c r="M8" s="128">
        <f t="shared" ref="M8" si="0">M9+M11+M17</f>
        <v>61783.4</v>
      </c>
      <c r="N8" s="129"/>
      <c r="O8" s="128">
        <f t="shared" ref="O8" si="1">O9+O11+O17</f>
        <v>308917.28000000003</v>
      </c>
      <c r="P8" s="129"/>
    </row>
    <row r="9" spans="1:16" ht="19.149999999999999" customHeight="1" x14ac:dyDescent="0.25">
      <c r="A9" s="126" t="s">
        <v>90</v>
      </c>
      <c r="B9" s="127"/>
      <c r="C9" s="127"/>
      <c r="D9" s="127"/>
      <c r="E9" s="127"/>
      <c r="F9" s="127"/>
      <c r="G9" s="127"/>
      <c r="H9" s="127"/>
      <c r="I9" s="127"/>
      <c r="J9" s="127"/>
      <c r="K9" s="128">
        <f>SUM(K10:L10)</f>
        <v>1628.76</v>
      </c>
      <c r="L9" s="128"/>
      <c r="M9" s="128">
        <f>SUM(M10:N10)</f>
        <v>407.19</v>
      </c>
      <c r="N9" s="128"/>
      <c r="O9" s="128">
        <f>SUM(O10:P10)</f>
        <v>2035.95</v>
      </c>
      <c r="P9" s="128"/>
    </row>
    <row r="10" spans="1:16" ht="30.6" customHeight="1" x14ac:dyDescent="0.25">
      <c r="A10" s="18" t="s">
        <v>50</v>
      </c>
      <c r="B10" s="16" t="s">
        <v>42</v>
      </c>
      <c r="C10" s="78">
        <v>21301</v>
      </c>
      <c r="D10" s="112" t="s">
        <v>59</v>
      </c>
      <c r="E10" s="112"/>
      <c r="F10" s="78" t="s">
        <v>55</v>
      </c>
      <c r="G10" s="113">
        <v>12</v>
      </c>
      <c r="H10" s="113"/>
      <c r="I10" s="17">
        <v>135.72999999999999</v>
      </c>
      <c r="J10" s="79">
        <f>TRUNC(I10*G10,2)</f>
        <v>1628.76</v>
      </c>
      <c r="K10" s="114">
        <f t="shared" ref="K10" si="2">J10</f>
        <v>1628.76</v>
      </c>
      <c r="L10" s="114"/>
      <c r="M10" s="114">
        <f>TRUNC(K10*0.25,2)</f>
        <v>407.19</v>
      </c>
      <c r="N10" s="114"/>
      <c r="O10" s="114">
        <f t="shared" ref="O10" si="3">M10+K10</f>
        <v>2035.95</v>
      </c>
      <c r="P10" s="115"/>
    </row>
    <row r="11" spans="1:16" ht="19.149999999999999" customHeight="1" x14ac:dyDescent="0.25">
      <c r="A11" s="126" t="s">
        <v>137</v>
      </c>
      <c r="B11" s="127"/>
      <c r="C11" s="127"/>
      <c r="D11" s="127"/>
      <c r="E11" s="127"/>
      <c r="F11" s="127"/>
      <c r="G11" s="127"/>
      <c r="H11" s="127"/>
      <c r="I11" s="127"/>
      <c r="J11" s="127"/>
      <c r="K11" s="128">
        <f>SUM(K12:L16)</f>
        <v>22008.48</v>
      </c>
      <c r="L11" s="128"/>
      <c r="M11" s="128">
        <f t="shared" ref="M11" si="4">SUM(M12:N16)</f>
        <v>5502.12</v>
      </c>
      <c r="N11" s="128"/>
      <c r="O11" s="128">
        <f t="shared" ref="O11" si="5">SUM(O12:P16)</f>
        <v>27510.6</v>
      </c>
      <c r="P11" s="128"/>
    </row>
    <row r="12" spans="1:16" ht="16.149999999999999" customHeight="1" x14ac:dyDescent="0.25">
      <c r="A12" s="18" t="s">
        <v>51</v>
      </c>
      <c r="B12" s="16" t="s">
        <v>42</v>
      </c>
      <c r="C12" s="102">
        <v>250101</v>
      </c>
      <c r="D12" s="112" t="s">
        <v>138</v>
      </c>
      <c r="E12" s="112"/>
      <c r="F12" s="102" t="s">
        <v>20</v>
      </c>
      <c r="G12" s="113">
        <v>144</v>
      </c>
      <c r="H12" s="113"/>
      <c r="I12" s="17">
        <v>57.67</v>
      </c>
      <c r="J12" s="106">
        <f>TRUNC(I12*G12,2)</f>
        <v>8304.48</v>
      </c>
      <c r="K12" s="114">
        <f t="shared" ref="K12" si="6">J12</f>
        <v>8304.48</v>
      </c>
      <c r="L12" s="114"/>
      <c r="M12" s="114">
        <f>TRUNC(K12*0.25,2)</f>
        <v>2076.12</v>
      </c>
      <c r="N12" s="114"/>
      <c r="O12" s="114">
        <f t="shared" ref="O12" si="7">M12+K12</f>
        <v>10380.599999999999</v>
      </c>
      <c r="P12" s="115"/>
    </row>
    <row r="13" spans="1:16" ht="16.149999999999999" customHeight="1" x14ac:dyDescent="0.25">
      <c r="A13" s="18" t="s">
        <v>53</v>
      </c>
      <c r="B13" s="16" t="s">
        <v>42</v>
      </c>
      <c r="C13" s="102">
        <v>250102</v>
      </c>
      <c r="D13" s="112" t="s">
        <v>139</v>
      </c>
      <c r="E13" s="112"/>
      <c r="F13" s="102" t="s">
        <v>20</v>
      </c>
      <c r="G13" s="113">
        <v>240</v>
      </c>
      <c r="H13" s="113"/>
      <c r="I13" s="17">
        <v>27.87</v>
      </c>
      <c r="J13" s="106">
        <f t="shared" ref="J13:J53" si="8">TRUNC(I13*G13,2)</f>
        <v>6688.8</v>
      </c>
      <c r="K13" s="114">
        <f t="shared" ref="K13" si="9">J13</f>
        <v>6688.8</v>
      </c>
      <c r="L13" s="114"/>
      <c r="M13" s="114">
        <f t="shared" ref="M13:M16" si="10">TRUNC(K13*0.25,2)</f>
        <v>1672.2</v>
      </c>
      <c r="N13" s="114"/>
      <c r="O13" s="114">
        <f t="shared" ref="O13" si="11">M13+K13</f>
        <v>8361</v>
      </c>
      <c r="P13" s="115"/>
    </row>
    <row r="14" spans="1:16" ht="16.149999999999999" customHeight="1" x14ac:dyDescent="0.25">
      <c r="A14" s="18" t="s">
        <v>182</v>
      </c>
      <c r="B14" s="16" t="s">
        <v>42</v>
      </c>
      <c r="C14" s="102">
        <v>250103</v>
      </c>
      <c r="D14" s="112" t="s">
        <v>140</v>
      </c>
      <c r="E14" s="112"/>
      <c r="F14" s="102" t="s">
        <v>20</v>
      </c>
      <c r="G14" s="113">
        <v>240</v>
      </c>
      <c r="H14" s="113"/>
      <c r="I14" s="17">
        <v>15.07</v>
      </c>
      <c r="J14" s="106">
        <f t="shared" si="8"/>
        <v>3616.8</v>
      </c>
      <c r="K14" s="114">
        <f t="shared" ref="K14" si="12">J14</f>
        <v>3616.8</v>
      </c>
      <c r="L14" s="114"/>
      <c r="M14" s="114">
        <f t="shared" si="10"/>
        <v>904.2</v>
      </c>
      <c r="N14" s="114"/>
      <c r="O14" s="114">
        <f t="shared" ref="O14" si="13">M14+K14</f>
        <v>4521</v>
      </c>
      <c r="P14" s="115"/>
    </row>
    <row r="15" spans="1:16" ht="16.149999999999999" customHeight="1" x14ac:dyDescent="0.25">
      <c r="A15" s="18" t="s">
        <v>183</v>
      </c>
      <c r="B15" s="16" t="s">
        <v>42</v>
      </c>
      <c r="C15" s="102">
        <v>250110</v>
      </c>
      <c r="D15" s="112" t="s">
        <v>141</v>
      </c>
      <c r="E15" s="112"/>
      <c r="F15" s="102" t="s">
        <v>20</v>
      </c>
      <c r="G15" s="113">
        <v>144</v>
      </c>
      <c r="H15" s="113"/>
      <c r="I15" s="17">
        <v>10.83</v>
      </c>
      <c r="J15" s="106">
        <f t="shared" si="8"/>
        <v>1559.52</v>
      </c>
      <c r="K15" s="114">
        <f t="shared" ref="K15" si="14">J15</f>
        <v>1559.52</v>
      </c>
      <c r="L15" s="114"/>
      <c r="M15" s="114">
        <f t="shared" si="10"/>
        <v>389.88</v>
      </c>
      <c r="N15" s="114"/>
      <c r="O15" s="114">
        <f t="shared" ref="O15" si="15">M15+K15</f>
        <v>1949.4</v>
      </c>
      <c r="P15" s="115"/>
    </row>
    <row r="16" spans="1:16" ht="16.149999999999999" customHeight="1" x14ac:dyDescent="0.25">
      <c r="A16" s="18" t="s">
        <v>184</v>
      </c>
      <c r="B16" s="16" t="s">
        <v>42</v>
      </c>
      <c r="C16" s="102">
        <v>250113</v>
      </c>
      <c r="D16" s="112" t="s">
        <v>142</v>
      </c>
      <c r="E16" s="112"/>
      <c r="F16" s="102" t="s">
        <v>20</v>
      </c>
      <c r="G16" s="113">
        <v>144</v>
      </c>
      <c r="H16" s="113"/>
      <c r="I16" s="17">
        <v>12.77</v>
      </c>
      <c r="J16" s="106">
        <f t="shared" si="8"/>
        <v>1838.88</v>
      </c>
      <c r="K16" s="114">
        <f t="shared" ref="K16" si="16">J16</f>
        <v>1838.88</v>
      </c>
      <c r="L16" s="114"/>
      <c r="M16" s="114">
        <f t="shared" si="10"/>
        <v>459.72</v>
      </c>
      <c r="N16" s="114"/>
      <c r="O16" s="114">
        <f t="shared" ref="O16" si="17">M16+K16</f>
        <v>2298.6000000000004</v>
      </c>
      <c r="P16" s="115"/>
    </row>
    <row r="17" spans="1:16" ht="39.75" customHeight="1" x14ac:dyDescent="0.25">
      <c r="A17" s="130" t="s">
        <v>177</v>
      </c>
      <c r="B17" s="131"/>
      <c r="C17" s="131"/>
      <c r="D17" s="131"/>
      <c r="E17" s="131"/>
      <c r="F17" s="131"/>
      <c r="G17" s="131"/>
      <c r="H17" s="131"/>
      <c r="I17" s="131"/>
      <c r="J17" s="131"/>
      <c r="K17" s="128">
        <f>SUM(K18:L53)</f>
        <v>223496.64</v>
      </c>
      <c r="L17" s="128"/>
      <c r="M17" s="128">
        <f>SUM(M18:N53)</f>
        <v>55874.090000000004</v>
      </c>
      <c r="N17" s="128"/>
      <c r="O17" s="128">
        <f>SUM(O18:P53)</f>
        <v>279370.73000000004</v>
      </c>
      <c r="P17" s="128"/>
    </row>
    <row r="18" spans="1:16" ht="16.899999999999999" customHeight="1" x14ac:dyDescent="0.25">
      <c r="A18" s="18" t="s">
        <v>116</v>
      </c>
      <c r="B18" s="16" t="s">
        <v>42</v>
      </c>
      <c r="C18" s="97">
        <v>71016</v>
      </c>
      <c r="D18" s="112" t="s">
        <v>48</v>
      </c>
      <c r="E18" s="112"/>
      <c r="F18" s="97" t="s">
        <v>6</v>
      </c>
      <c r="G18" s="113">
        <v>34</v>
      </c>
      <c r="H18" s="113"/>
      <c r="I18" s="17">
        <v>13.33</v>
      </c>
      <c r="J18" s="106">
        <f t="shared" si="8"/>
        <v>453.22</v>
      </c>
      <c r="K18" s="114">
        <f t="shared" ref="K18:K19" si="18">J18</f>
        <v>453.22</v>
      </c>
      <c r="L18" s="114"/>
      <c r="M18" s="114">
        <f t="shared" ref="M18" si="19">TRUNC(K18*0.25,2)</f>
        <v>113.3</v>
      </c>
      <c r="N18" s="114"/>
      <c r="O18" s="114">
        <f t="shared" ref="O18:O19" si="20">M18+K18</f>
        <v>566.52</v>
      </c>
      <c r="P18" s="115"/>
    </row>
    <row r="19" spans="1:16" ht="15.75" x14ac:dyDescent="0.25">
      <c r="A19" s="18" t="s">
        <v>117</v>
      </c>
      <c r="B19" s="16" t="s">
        <v>62</v>
      </c>
      <c r="C19" s="97">
        <v>1</v>
      </c>
      <c r="D19" s="116" t="s">
        <v>27</v>
      </c>
      <c r="E19" s="116"/>
      <c r="F19" s="97" t="s">
        <v>6</v>
      </c>
      <c r="G19" s="113">
        <v>50</v>
      </c>
      <c r="H19" s="113"/>
      <c r="I19" s="17">
        <v>7.7370000000000001</v>
      </c>
      <c r="J19" s="106">
        <f t="shared" si="8"/>
        <v>386.85</v>
      </c>
      <c r="K19" s="114">
        <f t="shared" si="18"/>
        <v>386.85</v>
      </c>
      <c r="L19" s="114"/>
      <c r="M19" s="114">
        <f t="shared" ref="M19:M53" si="21">TRUNC(K19*0.25,2)</f>
        <v>96.71</v>
      </c>
      <c r="N19" s="114"/>
      <c r="O19" s="114">
        <f t="shared" si="20"/>
        <v>483.56</v>
      </c>
      <c r="P19" s="115"/>
    </row>
    <row r="20" spans="1:16" ht="33" customHeight="1" x14ac:dyDescent="0.25">
      <c r="A20" s="18" t="s">
        <v>118</v>
      </c>
      <c r="B20" s="16" t="s">
        <v>62</v>
      </c>
      <c r="C20" s="97">
        <v>2</v>
      </c>
      <c r="D20" s="116" t="s">
        <v>113</v>
      </c>
      <c r="E20" s="116"/>
      <c r="F20" s="97" t="s">
        <v>6</v>
      </c>
      <c r="G20" s="113">
        <v>2</v>
      </c>
      <c r="H20" s="113"/>
      <c r="I20" s="17">
        <f>COMPOSIÇÕES!L20</f>
        <v>445.66699999999997</v>
      </c>
      <c r="J20" s="106">
        <f t="shared" si="8"/>
        <v>891.33</v>
      </c>
      <c r="K20" s="114">
        <f t="shared" ref="K20" si="22">J20</f>
        <v>891.33</v>
      </c>
      <c r="L20" s="114"/>
      <c r="M20" s="114">
        <f t="shared" si="21"/>
        <v>222.83</v>
      </c>
      <c r="N20" s="114"/>
      <c r="O20" s="114">
        <f t="shared" ref="O20" si="23">M20+K20</f>
        <v>1114.1600000000001</v>
      </c>
      <c r="P20" s="115"/>
    </row>
    <row r="21" spans="1:16" ht="16.899999999999999" customHeight="1" x14ac:dyDescent="0.25">
      <c r="A21" s="18" t="s">
        <v>119</v>
      </c>
      <c r="B21" s="16" t="s">
        <v>42</v>
      </c>
      <c r="C21" s="97">
        <v>70921</v>
      </c>
      <c r="D21" s="112" t="s">
        <v>108</v>
      </c>
      <c r="E21" s="112"/>
      <c r="F21" s="97" t="s">
        <v>6</v>
      </c>
      <c r="G21" s="113">
        <v>28</v>
      </c>
      <c r="H21" s="113"/>
      <c r="I21" s="17">
        <v>27.02</v>
      </c>
      <c r="J21" s="106">
        <f t="shared" si="8"/>
        <v>756.56</v>
      </c>
      <c r="K21" s="114">
        <f t="shared" ref="K21:K42" si="24">J21</f>
        <v>756.56</v>
      </c>
      <c r="L21" s="114"/>
      <c r="M21" s="114">
        <f t="shared" si="21"/>
        <v>189.14</v>
      </c>
      <c r="N21" s="114"/>
      <c r="O21" s="114">
        <f t="shared" ref="O21:O42" si="25">M21+K21</f>
        <v>945.69999999999993</v>
      </c>
      <c r="P21" s="115"/>
    </row>
    <row r="22" spans="1:16" ht="16.899999999999999" customHeight="1" x14ac:dyDescent="0.25">
      <c r="A22" s="18" t="s">
        <v>120</v>
      </c>
      <c r="B22" s="16" t="s">
        <v>42</v>
      </c>
      <c r="C22" s="97">
        <v>71837</v>
      </c>
      <c r="D22" s="112" t="s">
        <v>109</v>
      </c>
      <c r="E22" s="112"/>
      <c r="F22" s="97" t="s">
        <v>6</v>
      </c>
      <c r="G22" s="113">
        <v>28</v>
      </c>
      <c r="H22" s="113"/>
      <c r="I22" s="17">
        <v>3.29</v>
      </c>
      <c r="J22" s="106">
        <f t="shared" si="8"/>
        <v>92.12</v>
      </c>
      <c r="K22" s="114">
        <f t="shared" si="24"/>
        <v>92.12</v>
      </c>
      <c r="L22" s="114"/>
      <c r="M22" s="114">
        <f t="shared" si="21"/>
        <v>23.03</v>
      </c>
      <c r="N22" s="114"/>
      <c r="O22" s="114">
        <f t="shared" si="25"/>
        <v>115.15</v>
      </c>
      <c r="P22" s="115"/>
    </row>
    <row r="23" spans="1:16" ht="16.899999999999999" customHeight="1" x14ac:dyDescent="0.25">
      <c r="A23" s="18" t="s">
        <v>121</v>
      </c>
      <c r="B23" s="16" t="s">
        <v>42</v>
      </c>
      <c r="C23" s="97">
        <v>71841</v>
      </c>
      <c r="D23" s="112" t="s">
        <v>47</v>
      </c>
      <c r="E23" s="112"/>
      <c r="F23" s="97" t="s">
        <v>6</v>
      </c>
      <c r="G23" s="113">
        <v>52</v>
      </c>
      <c r="H23" s="113"/>
      <c r="I23" s="17">
        <v>6.13</v>
      </c>
      <c r="J23" s="106">
        <f t="shared" si="8"/>
        <v>318.76</v>
      </c>
      <c r="K23" s="114">
        <f t="shared" si="24"/>
        <v>318.76</v>
      </c>
      <c r="L23" s="114"/>
      <c r="M23" s="114">
        <f t="shared" si="21"/>
        <v>79.69</v>
      </c>
      <c r="N23" s="114"/>
      <c r="O23" s="114">
        <f t="shared" si="25"/>
        <v>398.45</v>
      </c>
      <c r="P23" s="115"/>
    </row>
    <row r="24" spans="1:16" ht="17.45" customHeight="1" x14ac:dyDescent="0.25">
      <c r="A24" s="18" t="s">
        <v>122</v>
      </c>
      <c r="B24" s="16" t="s">
        <v>42</v>
      </c>
      <c r="C24" s="97">
        <v>70504</v>
      </c>
      <c r="D24" s="112" t="s">
        <v>91</v>
      </c>
      <c r="E24" s="112"/>
      <c r="F24" s="97" t="s">
        <v>6</v>
      </c>
      <c r="G24" s="113">
        <v>2</v>
      </c>
      <c r="H24" s="113"/>
      <c r="I24" s="17">
        <v>9.1199999999999992</v>
      </c>
      <c r="J24" s="106">
        <f t="shared" si="8"/>
        <v>18.239999999999998</v>
      </c>
      <c r="K24" s="114">
        <f t="shared" si="24"/>
        <v>18.239999999999998</v>
      </c>
      <c r="L24" s="114"/>
      <c r="M24" s="114">
        <f t="shared" si="21"/>
        <v>4.5599999999999996</v>
      </c>
      <c r="N24" s="114"/>
      <c r="O24" s="114">
        <f t="shared" si="25"/>
        <v>22.799999999999997</v>
      </c>
      <c r="P24" s="115"/>
    </row>
    <row r="25" spans="1:16" ht="16.899999999999999" customHeight="1" x14ac:dyDescent="0.25">
      <c r="A25" s="18" t="s">
        <v>123</v>
      </c>
      <c r="B25" s="16" t="s">
        <v>42</v>
      </c>
      <c r="C25" s="97">
        <v>71215</v>
      </c>
      <c r="D25" s="112" t="s">
        <v>92</v>
      </c>
      <c r="E25" s="112"/>
      <c r="F25" s="97" t="s">
        <v>7</v>
      </c>
      <c r="G25" s="113">
        <v>12</v>
      </c>
      <c r="H25" s="113"/>
      <c r="I25" s="17">
        <v>54.98</v>
      </c>
      <c r="J25" s="106">
        <f t="shared" si="8"/>
        <v>659.76</v>
      </c>
      <c r="K25" s="114">
        <f t="shared" si="24"/>
        <v>659.76</v>
      </c>
      <c r="L25" s="114"/>
      <c r="M25" s="114">
        <f t="shared" si="21"/>
        <v>164.94</v>
      </c>
      <c r="N25" s="114"/>
      <c r="O25" s="114">
        <f t="shared" si="25"/>
        <v>824.7</v>
      </c>
      <c r="P25" s="115"/>
    </row>
    <row r="26" spans="1:16" ht="15.75" x14ac:dyDescent="0.25">
      <c r="A26" s="18" t="s">
        <v>133</v>
      </c>
      <c r="B26" s="16" t="s">
        <v>42</v>
      </c>
      <c r="C26" s="97">
        <v>70229</v>
      </c>
      <c r="D26" s="112" t="s">
        <v>40</v>
      </c>
      <c r="E26" s="112"/>
      <c r="F26" s="97" t="s">
        <v>26</v>
      </c>
      <c r="G26" s="113">
        <v>4</v>
      </c>
      <c r="H26" s="113"/>
      <c r="I26" s="17">
        <v>26.08</v>
      </c>
      <c r="J26" s="106">
        <f t="shared" si="8"/>
        <v>104.32</v>
      </c>
      <c r="K26" s="114">
        <f t="shared" si="24"/>
        <v>104.32</v>
      </c>
      <c r="L26" s="114"/>
      <c r="M26" s="114">
        <f t="shared" si="21"/>
        <v>26.08</v>
      </c>
      <c r="N26" s="114"/>
      <c r="O26" s="114">
        <f t="shared" si="25"/>
        <v>130.39999999999998</v>
      </c>
      <c r="P26" s="115"/>
    </row>
    <row r="27" spans="1:16" ht="16.899999999999999" customHeight="1" x14ac:dyDescent="0.25">
      <c r="A27" s="18" t="s">
        <v>146</v>
      </c>
      <c r="B27" s="16" t="s">
        <v>42</v>
      </c>
      <c r="C27" s="97">
        <v>71705</v>
      </c>
      <c r="D27" s="112" t="s">
        <v>94</v>
      </c>
      <c r="E27" s="112"/>
      <c r="F27" s="97" t="s">
        <v>6</v>
      </c>
      <c r="G27" s="113">
        <v>4</v>
      </c>
      <c r="H27" s="113"/>
      <c r="I27" s="17">
        <v>8.9</v>
      </c>
      <c r="J27" s="106">
        <f t="shared" si="8"/>
        <v>35.6</v>
      </c>
      <c r="K27" s="114">
        <f t="shared" si="24"/>
        <v>35.6</v>
      </c>
      <c r="L27" s="114"/>
      <c r="M27" s="114">
        <f t="shared" si="21"/>
        <v>8.9</v>
      </c>
      <c r="N27" s="114"/>
      <c r="O27" s="114">
        <f t="shared" si="25"/>
        <v>44.5</v>
      </c>
      <c r="P27" s="115"/>
    </row>
    <row r="28" spans="1:16" ht="17.45" customHeight="1" x14ac:dyDescent="0.25">
      <c r="A28" s="18" t="s">
        <v>147</v>
      </c>
      <c r="B28" s="16" t="s">
        <v>42</v>
      </c>
      <c r="C28" s="97">
        <v>71125</v>
      </c>
      <c r="D28" s="112" t="s">
        <v>95</v>
      </c>
      <c r="E28" s="112"/>
      <c r="F28" s="97" t="s">
        <v>6</v>
      </c>
      <c r="G28" s="113">
        <v>2</v>
      </c>
      <c r="H28" s="113"/>
      <c r="I28" s="17">
        <v>31.84</v>
      </c>
      <c r="J28" s="106">
        <f t="shared" si="8"/>
        <v>63.68</v>
      </c>
      <c r="K28" s="114">
        <f t="shared" si="24"/>
        <v>63.68</v>
      </c>
      <c r="L28" s="114"/>
      <c r="M28" s="114">
        <f t="shared" si="21"/>
        <v>15.92</v>
      </c>
      <c r="N28" s="114"/>
      <c r="O28" s="114">
        <f t="shared" si="25"/>
        <v>79.599999999999994</v>
      </c>
      <c r="P28" s="115"/>
    </row>
    <row r="29" spans="1:16" ht="16.899999999999999" customHeight="1" x14ac:dyDescent="0.25">
      <c r="A29" s="18" t="s">
        <v>148</v>
      </c>
      <c r="B29" s="16" t="s">
        <v>42</v>
      </c>
      <c r="C29" s="97">
        <v>71198</v>
      </c>
      <c r="D29" s="112" t="s">
        <v>61</v>
      </c>
      <c r="E29" s="112"/>
      <c r="F29" s="97" t="s">
        <v>7</v>
      </c>
      <c r="G29" s="113">
        <v>800</v>
      </c>
      <c r="H29" s="113"/>
      <c r="I29" s="17">
        <v>13.7</v>
      </c>
      <c r="J29" s="106">
        <f t="shared" si="8"/>
        <v>10960</v>
      </c>
      <c r="K29" s="114">
        <f t="shared" si="24"/>
        <v>10960</v>
      </c>
      <c r="L29" s="114"/>
      <c r="M29" s="114">
        <f t="shared" si="21"/>
        <v>2740</v>
      </c>
      <c r="N29" s="114"/>
      <c r="O29" s="114">
        <f t="shared" si="25"/>
        <v>13700</v>
      </c>
      <c r="P29" s="115"/>
    </row>
    <row r="30" spans="1:16" ht="16.899999999999999" customHeight="1" x14ac:dyDescent="0.25">
      <c r="A30" s="18" t="s">
        <v>149</v>
      </c>
      <c r="B30" s="16" t="s">
        <v>42</v>
      </c>
      <c r="C30" s="97">
        <v>71194</v>
      </c>
      <c r="D30" s="112" t="s">
        <v>96</v>
      </c>
      <c r="E30" s="112"/>
      <c r="F30" s="97" t="s">
        <v>7</v>
      </c>
      <c r="G30" s="113">
        <v>50</v>
      </c>
      <c r="H30" s="113"/>
      <c r="I30" s="17">
        <v>4.8099999999999996</v>
      </c>
      <c r="J30" s="106">
        <f t="shared" si="8"/>
        <v>240.5</v>
      </c>
      <c r="K30" s="114">
        <f t="shared" si="24"/>
        <v>240.5</v>
      </c>
      <c r="L30" s="114"/>
      <c r="M30" s="114">
        <f t="shared" si="21"/>
        <v>60.12</v>
      </c>
      <c r="N30" s="114"/>
      <c r="O30" s="114">
        <f t="shared" si="25"/>
        <v>300.62</v>
      </c>
      <c r="P30" s="115"/>
    </row>
    <row r="31" spans="1:16" ht="15" customHeight="1" x14ac:dyDescent="0.25">
      <c r="A31" s="18" t="s">
        <v>150</v>
      </c>
      <c r="B31" s="16" t="s">
        <v>42</v>
      </c>
      <c r="C31" s="97">
        <v>70710</v>
      </c>
      <c r="D31" s="112" t="s">
        <v>144</v>
      </c>
      <c r="E31" s="112"/>
      <c r="F31" s="97" t="s">
        <v>6</v>
      </c>
      <c r="G31" s="113">
        <v>27</v>
      </c>
      <c r="H31" s="113"/>
      <c r="I31" s="17">
        <v>88.45</v>
      </c>
      <c r="J31" s="106">
        <f t="shared" si="8"/>
        <v>2388.15</v>
      </c>
      <c r="K31" s="114">
        <f t="shared" si="24"/>
        <v>2388.15</v>
      </c>
      <c r="L31" s="114"/>
      <c r="M31" s="114">
        <f t="shared" si="21"/>
        <v>597.03</v>
      </c>
      <c r="N31" s="114"/>
      <c r="O31" s="114">
        <f t="shared" si="25"/>
        <v>2985.1800000000003</v>
      </c>
      <c r="P31" s="115"/>
    </row>
    <row r="32" spans="1:16" ht="15" customHeight="1" x14ac:dyDescent="0.25">
      <c r="A32" s="18" t="s">
        <v>151</v>
      </c>
      <c r="B32" s="16" t="s">
        <v>42</v>
      </c>
      <c r="C32" s="97">
        <v>70633</v>
      </c>
      <c r="D32" s="112" t="s">
        <v>56</v>
      </c>
      <c r="E32" s="112"/>
      <c r="F32" s="97" t="s">
        <v>45</v>
      </c>
      <c r="G32" s="113">
        <v>3.37</v>
      </c>
      <c r="H32" s="113"/>
      <c r="I32" s="17">
        <v>27.79</v>
      </c>
      <c r="J32" s="106">
        <f t="shared" si="8"/>
        <v>93.65</v>
      </c>
      <c r="K32" s="114">
        <f t="shared" si="24"/>
        <v>93.65</v>
      </c>
      <c r="L32" s="114"/>
      <c r="M32" s="114">
        <f t="shared" si="21"/>
        <v>23.41</v>
      </c>
      <c r="N32" s="114"/>
      <c r="O32" s="114">
        <f t="shared" si="25"/>
        <v>117.06</v>
      </c>
      <c r="P32" s="115"/>
    </row>
    <row r="33" spans="1:16" ht="15.75" x14ac:dyDescent="0.25">
      <c r="A33" s="18" t="s">
        <v>152</v>
      </c>
      <c r="B33" s="16" t="s">
        <v>42</v>
      </c>
      <c r="C33" s="97">
        <v>71380</v>
      </c>
      <c r="D33" s="112" t="s">
        <v>49</v>
      </c>
      <c r="E33" s="112"/>
      <c r="F33" s="97" t="s">
        <v>6</v>
      </c>
      <c r="G33" s="113">
        <v>27</v>
      </c>
      <c r="H33" s="113"/>
      <c r="I33" s="17">
        <v>33.97</v>
      </c>
      <c r="J33" s="106">
        <f t="shared" si="8"/>
        <v>917.19</v>
      </c>
      <c r="K33" s="114">
        <f t="shared" si="24"/>
        <v>917.19</v>
      </c>
      <c r="L33" s="114"/>
      <c r="M33" s="114">
        <f t="shared" si="21"/>
        <v>229.29</v>
      </c>
      <c r="N33" s="114"/>
      <c r="O33" s="114">
        <f t="shared" si="25"/>
        <v>1146.48</v>
      </c>
      <c r="P33" s="115"/>
    </row>
    <row r="34" spans="1:16" ht="16.899999999999999" customHeight="1" x14ac:dyDescent="0.25">
      <c r="A34" s="18" t="s">
        <v>153</v>
      </c>
      <c r="B34" s="16" t="s">
        <v>42</v>
      </c>
      <c r="C34" s="97">
        <v>70540</v>
      </c>
      <c r="D34" s="112" t="s">
        <v>93</v>
      </c>
      <c r="E34" s="112"/>
      <c r="F34" s="97" t="s">
        <v>7</v>
      </c>
      <c r="G34" s="113">
        <v>50</v>
      </c>
      <c r="H34" s="113"/>
      <c r="I34" s="17">
        <v>5.07</v>
      </c>
      <c r="J34" s="106">
        <f t="shared" si="8"/>
        <v>253.5</v>
      </c>
      <c r="K34" s="114">
        <f t="shared" si="24"/>
        <v>253.5</v>
      </c>
      <c r="L34" s="114"/>
      <c r="M34" s="114">
        <f t="shared" si="21"/>
        <v>63.37</v>
      </c>
      <c r="N34" s="114"/>
      <c r="O34" s="114">
        <f t="shared" si="25"/>
        <v>316.87</v>
      </c>
      <c r="P34" s="115"/>
    </row>
    <row r="35" spans="1:16" ht="16.899999999999999" customHeight="1" x14ac:dyDescent="0.25">
      <c r="A35" s="18" t="s">
        <v>154</v>
      </c>
      <c r="B35" s="16" t="s">
        <v>42</v>
      </c>
      <c r="C35" s="97">
        <v>72518</v>
      </c>
      <c r="D35" s="112" t="s">
        <v>100</v>
      </c>
      <c r="E35" s="112"/>
      <c r="F35" s="97" t="s">
        <v>6</v>
      </c>
      <c r="G35" s="113">
        <v>25</v>
      </c>
      <c r="H35" s="113"/>
      <c r="I35" s="17">
        <v>9.68</v>
      </c>
      <c r="J35" s="106">
        <f t="shared" si="8"/>
        <v>242</v>
      </c>
      <c r="K35" s="114">
        <f t="shared" si="24"/>
        <v>242</v>
      </c>
      <c r="L35" s="114"/>
      <c r="M35" s="114">
        <f t="shared" si="21"/>
        <v>60.5</v>
      </c>
      <c r="N35" s="114"/>
      <c r="O35" s="114">
        <f t="shared" si="25"/>
        <v>302.5</v>
      </c>
      <c r="P35" s="115"/>
    </row>
    <row r="36" spans="1:16" ht="16.899999999999999" customHeight="1" x14ac:dyDescent="0.25">
      <c r="A36" s="18" t="s">
        <v>155</v>
      </c>
      <c r="B36" s="16" t="s">
        <v>42</v>
      </c>
      <c r="C36" s="97">
        <v>70584</v>
      </c>
      <c r="D36" s="112" t="s">
        <v>57</v>
      </c>
      <c r="E36" s="112"/>
      <c r="F36" s="97" t="s">
        <v>7</v>
      </c>
      <c r="G36" s="113">
        <v>2468</v>
      </c>
      <c r="H36" s="113"/>
      <c r="I36" s="17">
        <v>6.32</v>
      </c>
      <c r="J36" s="106">
        <f t="shared" si="8"/>
        <v>15597.76</v>
      </c>
      <c r="K36" s="114">
        <f t="shared" si="24"/>
        <v>15597.76</v>
      </c>
      <c r="L36" s="114"/>
      <c r="M36" s="114">
        <f t="shared" si="21"/>
        <v>3899.44</v>
      </c>
      <c r="N36" s="114"/>
      <c r="O36" s="114">
        <f t="shared" si="25"/>
        <v>19497.2</v>
      </c>
      <c r="P36" s="115"/>
    </row>
    <row r="37" spans="1:16" ht="16.899999999999999" customHeight="1" x14ac:dyDescent="0.25">
      <c r="A37" s="18" t="s">
        <v>156</v>
      </c>
      <c r="B37" s="16" t="s">
        <v>42</v>
      </c>
      <c r="C37" s="97">
        <v>70560</v>
      </c>
      <c r="D37" s="112" t="s">
        <v>60</v>
      </c>
      <c r="E37" s="112"/>
      <c r="F37" s="97" t="s">
        <v>7</v>
      </c>
      <c r="G37" s="113">
        <v>300</v>
      </c>
      <c r="H37" s="113"/>
      <c r="I37" s="17">
        <v>10.82</v>
      </c>
      <c r="J37" s="106">
        <f t="shared" si="8"/>
        <v>3246</v>
      </c>
      <c r="K37" s="114">
        <f t="shared" si="24"/>
        <v>3246</v>
      </c>
      <c r="L37" s="114"/>
      <c r="M37" s="114">
        <f t="shared" si="21"/>
        <v>811.5</v>
      </c>
      <c r="N37" s="114"/>
      <c r="O37" s="114">
        <f t="shared" si="25"/>
        <v>4057.5</v>
      </c>
      <c r="P37" s="115"/>
    </row>
    <row r="38" spans="1:16" ht="16.899999999999999" customHeight="1" x14ac:dyDescent="0.25">
      <c r="A38" s="18" t="s">
        <v>157</v>
      </c>
      <c r="B38" s="16" t="s">
        <v>42</v>
      </c>
      <c r="C38" s="97">
        <v>70581</v>
      </c>
      <c r="D38" s="112" t="s">
        <v>52</v>
      </c>
      <c r="E38" s="112"/>
      <c r="F38" s="97" t="s">
        <v>7</v>
      </c>
      <c r="G38" s="113">
        <v>712</v>
      </c>
      <c r="H38" s="113"/>
      <c r="I38" s="17">
        <v>2.6</v>
      </c>
      <c r="J38" s="106">
        <f t="shared" si="8"/>
        <v>1851.2</v>
      </c>
      <c r="K38" s="114">
        <f t="shared" si="24"/>
        <v>1851.2</v>
      </c>
      <c r="L38" s="114"/>
      <c r="M38" s="114">
        <f t="shared" si="21"/>
        <v>462.8</v>
      </c>
      <c r="N38" s="114"/>
      <c r="O38" s="114">
        <f t="shared" si="25"/>
        <v>2314</v>
      </c>
      <c r="P38" s="115"/>
    </row>
    <row r="39" spans="1:16" ht="15.75" x14ac:dyDescent="0.25">
      <c r="A39" s="18" t="s">
        <v>158</v>
      </c>
      <c r="B39" s="16" t="s">
        <v>42</v>
      </c>
      <c r="C39" s="97">
        <v>71331</v>
      </c>
      <c r="D39" s="112" t="s">
        <v>41</v>
      </c>
      <c r="E39" s="112"/>
      <c r="F39" s="97" t="s">
        <v>6</v>
      </c>
      <c r="G39" s="113">
        <v>8</v>
      </c>
      <c r="H39" s="113"/>
      <c r="I39" s="17">
        <v>13.62</v>
      </c>
      <c r="J39" s="106">
        <f t="shared" si="8"/>
        <v>108.96</v>
      </c>
      <c r="K39" s="114">
        <f t="shared" si="24"/>
        <v>108.96</v>
      </c>
      <c r="L39" s="114"/>
      <c r="M39" s="114">
        <f t="shared" si="21"/>
        <v>27.24</v>
      </c>
      <c r="N39" s="114"/>
      <c r="O39" s="114">
        <f t="shared" si="25"/>
        <v>136.19999999999999</v>
      </c>
      <c r="P39" s="115"/>
    </row>
    <row r="40" spans="1:16" ht="15.75" x14ac:dyDescent="0.25">
      <c r="A40" s="18" t="s">
        <v>159</v>
      </c>
      <c r="B40" s="16" t="s">
        <v>42</v>
      </c>
      <c r="C40" s="97">
        <v>71321</v>
      </c>
      <c r="D40" s="112" t="s">
        <v>54</v>
      </c>
      <c r="E40" s="112"/>
      <c r="F40" s="97" t="s">
        <v>6</v>
      </c>
      <c r="G40" s="113">
        <v>4</v>
      </c>
      <c r="H40" s="113"/>
      <c r="I40" s="17">
        <v>23.09</v>
      </c>
      <c r="J40" s="106">
        <f t="shared" si="8"/>
        <v>92.36</v>
      </c>
      <c r="K40" s="114">
        <f t="shared" si="24"/>
        <v>92.36</v>
      </c>
      <c r="L40" s="114"/>
      <c r="M40" s="114">
        <f t="shared" si="21"/>
        <v>23.09</v>
      </c>
      <c r="N40" s="114"/>
      <c r="O40" s="114">
        <f t="shared" si="25"/>
        <v>115.45</v>
      </c>
      <c r="P40" s="115"/>
    </row>
    <row r="41" spans="1:16" ht="19.149999999999999" customHeight="1" x14ac:dyDescent="0.25">
      <c r="A41" s="18" t="s">
        <v>160</v>
      </c>
      <c r="B41" s="16" t="s">
        <v>42</v>
      </c>
      <c r="C41" s="100">
        <v>70250</v>
      </c>
      <c r="D41" s="112" t="s">
        <v>124</v>
      </c>
      <c r="E41" s="112"/>
      <c r="F41" s="100" t="s">
        <v>6</v>
      </c>
      <c r="G41" s="113">
        <v>128</v>
      </c>
      <c r="H41" s="113"/>
      <c r="I41" s="17">
        <v>0.67</v>
      </c>
      <c r="J41" s="106">
        <f t="shared" si="8"/>
        <v>85.76</v>
      </c>
      <c r="K41" s="114">
        <f t="shared" si="24"/>
        <v>85.76</v>
      </c>
      <c r="L41" s="114"/>
      <c r="M41" s="114">
        <f t="shared" si="21"/>
        <v>21.44</v>
      </c>
      <c r="N41" s="114"/>
      <c r="O41" s="114">
        <f t="shared" si="25"/>
        <v>107.2</v>
      </c>
      <c r="P41" s="115"/>
    </row>
    <row r="42" spans="1:16" ht="48.6" customHeight="1" x14ac:dyDescent="0.25">
      <c r="A42" s="18" t="s">
        <v>161</v>
      </c>
      <c r="B42" s="16" t="s">
        <v>62</v>
      </c>
      <c r="C42" s="97">
        <v>4</v>
      </c>
      <c r="D42" s="112" t="s">
        <v>97</v>
      </c>
      <c r="E42" s="112"/>
      <c r="F42" s="97" t="s">
        <v>6</v>
      </c>
      <c r="G42" s="113">
        <v>25</v>
      </c>
      <c r="H42" s="113"/>
      <c r="I42" s="17">
        <f>COMPOSIÇÕES!L27</f>
        <v>1942.0900000000001</v>
      </c>
      <c r="J42" s="106">
        <f t="shared" si="8"/>
        <v>48552.25</v>
      </c>
      <c r="K42" s="114">
        <f t="shared" si="24"/>
        <v>48552.25</v>
      </c>
      <c r="L42" s="114"/>
      <c r="M42" s="114">
        <f t="shared" si="21"/>
        <v>12138.06</v>
      </c>
      <c r="N42" s="114"/>
      <c r="O42" s="114">
        <f t="shared" si="25"/>
        <v>60690.31</v>
      </c>
      <c r="P42" s="115"/>
    </row>
    <row r="43" spans="1:16" ht="117" customHeight="1" x14ac:dyDescent="0.25">
      <c r="A43" s="18" t="s">
        <v>162</v>
      </c>
      <c r="B43" s="16" t="s">
        <v>62</v>
      </c>
      <c r="C43" s="97">
        <v>5</v>
      </c>
      <c r="D43" s="112" t="s">
        <v>174</v>
      </c>
      <c r="E43" s="112"/>
      <c r="F43" s="97" t="s">
        <v>6</v>
      </c>
      <c r="G43" s="113">
        <v>25</v>
      </c>
      <c r="H43" s="113"/>
      <c r="I43" s="17">
        <f>COMPOSIÇÕES!L34</f>
        <v>989.03399999999988</v>
      </c>
      <c r="J43" s="106">
        <f t="shared" si="8"/>
        <v>24725.85</v>
      </c>
      <c r="K43" s="114">
        <f t="shared" ref="K43:K53" si="26">J43</f>
        <v>24725.85</v>
      </c>
      <c r="L43" s="114"/>
      <c r="M43" s="114">
        <f t="shared" si="21"/>
        <v>6181.46</v>
      </c>
      <c r="N43" s="114"/>
      <c r="O43" s="114">
        <f t="shared" ref="O43:O53" si="27">M43+K43</f>
        <v>30907.309999999998</v>
      </c>
      <c r="P43" s="115"/>
    </row>
    <row r="44" spans="1:16" ht="101.25" customHeight="1" x14ac:dyDescent="0.25">
      <c r="A44" s="18" t="s">
        <v>163</v>
      </c>
      <c r="B44" s="16" t="s">
        <v>62</v>
      </c>
      <c r="C44" s="100">
        <v>8</v>
      </c>
      <c r="D44" s="116" t="s">
        <v>115</v>
      </c>
      <c r="E44" s="116"/>
      <c r="F44" s="100" t="s">
        <v>6</v>
      </c>
      <c r="G44" s="113">
        <v>14</v>
      </c>
      <c r="H44" s="113"/>
      <c r="I44" s="17">
        <f>COMPOSIÇÕES!L54</f>
        <v>478.42599999999999</v>
      </c>
      <c r="J44" s="106">
        <f t="shared" si="8"/>
        <v>6697.96</v>
      </c>
      <c r="K44" s="114">
        <f t="shared" si="26"/>
        <v>6697.96</v>
      </c>
      <c r="L44" s="114"/>
      <c r="M44" s="114">
        <f t="shared" si="21"/>
        <v>1674.49</v>
      </c>
      <c r="N44" s="114"/>
      <c r="O44" s="114">
        <f t="shared" si="27"/>
        <v>8372.4500000000007</v>
      </c>
      <c r="P44" s="115"/>
    </row>
    <row r="45" spans="1:16" ht="387" customHeight="1" x14ac:dyDescent="0.25">
      <c r="A45" s="18" t="s">
        <v>164</v>
      </c>
      <c r="B45" s="16" t="s">
        <v>62</v>
      </c>
      <c r="C45" s="97">
        <v>6</v>
      </c>
      <c r="D45" s="112" t="s">
        <v>136</v>
      </c>
      <c r="E45" s="112"/>
      <c r="F45" s="97" t="s">
        <v>6</v>
      </c>
      <c r="G45" s="113">
        <v>64</v>
      </c>
      <c r="H45" s="113"/>
      <c r="I45" s="17">
        <f>COMPOSIÇÕES!L41</f>
        <v>1449.1037000000001</v>
      </c>
      <c r="J45" s="106">
        <f t="shared" si="8"/>
        <v>92742.63</v>
      </c>
      <c r="K45" s="114">
        <f t="shared" si="26"/>
        <v>92742.63</v>
      </c>
      <c r="L45" s="114"/>
      <c r="M45" s="114">
        <f t="shared" si="21"/>
        <v>23185.65</v>
      </c>
      <c r="N45" s="114"/>
      <c r="O45" s="114">
        <f t="shared" si="27"/>
        <v>115928.28</v>
      </c>
      <c r="P45" s="115"/>
    </row>
    <row r="46" spans="1:16" ht="33.6" customHeight="1" x14ac:dyDescent="0.25">
      <c r="A46" s="18" t="s">
        <v>165</v>
      </c>
      <c r="B46" s="16" t="s">
        <v>15</v>
      </c>
      <c r="C46" s="105">
        <v>83399</v>
      </c>
      <c r="D46" s="112" t="s">
        <v>63</v>
      </c>
      <c r="E46" s="112"/>
      <c r="F46" s="97" t="s">
        <v>6</v>
      </c>
      <c r="G46" s="113">
        <v>16</v>
      </c>
      <c r="H46" s="113"/>
      <c r="I46" s="17">
        <v>28.43</v>
      </c>
      <c r="J46" s="106">
        <f t="shared" si="8"/>
        <v>454.88</v>
      </c>
      <c r="K46" s="114">
        <f t="shared" si="26"/>
        <v>454.88</v>
      </c>
      <c r="L46" s="114"/>
      <c r="M46" s="114">
        <f t="shared" si="21"/>
        <v>113.72</v>
      </c>
      <c r="N46" s="114"/>
      <c r="O46" s="114">
        <f t="shared" si="27"/>
        <v>568.6</v>
      </c>
      <c r="P46" s="115"/>
    </row>
    <row r="47" spans="1:16" ht="16.899999999999999" customHeight="1" x14ac:dyDescent="0.25">
      <c r="A47" s="18" t="s">
        <v>166</v>
      </c>
      <c r="B47" s="16" t="s">
        <v>42</v>
      </c>
      <c r="C47" s="97">
        <v>40101</v>
      </c>
      <c r="D47" s="112" t="s">
        <v>64</v>
      </c>
      <c r="E47" s="112"/>
      <c r="F47" s="97" t="s">
        <v>45</v>
      </c>
      <c r="G47" s="113">
        <v>109.65</v>
      </c>
      <c r="H47" s="113"/>
      <c r="I47" s="17">
        <v>21.04</v>
      </c>
      <c r="J47" s="106">
        <f t="shared" si="8"/>
        <v>2307.0300000000002</v>
      </c>
      <c r="K47" s="114">
        <f t="shared" si="26"/>
        <v>2307.0300000000002</v>
      </c>
      <c r="L47" s="114"/>
      <c r="M47" s="114">
        <f t="shared" si="21"/>
        <v>576.75</v>
      </c>
      <c r="N47" s="114"/>
      <c r="O47" s="114">
        <f t="shared" si="27"/>
        <v>2883.78</v>
      </c>
      <c r="P47" s="115"/>
    </row>
    <row r="48" spans="1:16" ht="16.899999999999999" customHeight="1" x14ac:dyDescent="0.25">
      <c r="A48" s="18" t="s">
        <v>167</v>
      </c>
      <c r="B48" s="16" t="s">
        <v>42</v>
      </c>
      <c r="C48" s="97">
        <v>40902</v>
      </c>
      <c r="D48" s="112" t="s">
        <v>65</v>
      </c>
      <c r="E48" s="112"/>
      <c r="F48" s="97" t="s">
        <v>45</v>
      </c>
      <c r="G48" s="113">
        <v>109.65</v>
      </c>
      <c r="H48" s="113"/>
      <c r="I48" s="17">
        <v>13.94</v>
      </c>
      <c r="J48" s="106">
        <f t="shared" si="8"/>
        <v>1528.52</v>
      </c>
      <c r="K48" s="114">
        <f t="shared" si="26"/>
        <v>1528.52</v>
      </c>
      <c r="L48" s="114"/>
      <c r="M48" s="114">
        <f t="shared" si="21"/>
        <v>382.13</v>
      </c>
      <c r="N48" s="114"/>
      <c r="O48" s="114">
        <f t="shared" si="27"/>
        <v>1910.65</v>
      </c>
      <c r="P48" s="115"/>
    </row>
    <row r="49" spans="1:16" ht="16.899999999999999" customHeight="1" x14ac:dyDescent="0.25">
      <c r="A49" s="18" t="s">
        <v>168</v>
      </c>
      <c r="B49" s="16" t="s">
        <v>42</v>
      </c>
      <c r="C49" s="97">
        <v>51025</v>
      </c>
      <c r="D49" s="112" t="s">
        <v>106</v>
      </c>
      <c r="E49" s="112"/>
      <c r="F49" s="97" t="s">
        <v>45</v>
      </c>
      <c r="G49" s="113">
        <v>3.75</v>
      </c>
      <c r="H49" s="113"/>
      <c r="I49" s="17">
        <v>307.64</v>
      </c>
      <c r="J49" s="106">
        <f t="shared" si="8"/>
        <v>1153.6500000000001</v>
      </c>
      <c r="K49" s="114">
        <f t="shared" si="26"/>
        <v>1153.6500000000001</v>
      </c>
      <c r="L49" s="114"/>
      <c r="M49" s="114">
        <f t="shared" si="21"/>
        <v>288.41000000000003</v>
      </c>
      <c r="N49" s="114"/>
      <c r="O49" s="114">
        <f t="shared" si="27"/>
        <v>1442.0600000000002</v>
      </c>
      <c r="P49" s="115"/>
    </row>
    <row r="50" spans="1:16" ht="16.899999999999999" customHeight="1" x14ac:dyDescent="0.25">
      <c r="A50" s="18" t="s">
        <v>169</v>
      </c>
      <c r="B50" s="16" t="s">
        <v>42</v>
      </c>
      <c r="C50" s="97">
        <v>51055</v>
      </c>
      <c r="D50" s="112" t="s">
        <v>107</v>
      </c>
      <c r="E50" s="112"/>
      <c r="F50" s="97" t="s">
        <v>45</v>
      </c>
      <c r="G50" s="113">
        <v>3.75</v>
      </c>
      <c r="H50" s="113"/>
      <c r="I50" s="17">
        <v>29.4</v>
      </c>
      <c r="J50" s="106">
        <f t="shared" si="8"/>
        <v>110.25</v>
      </c>
      <c r="K50" s="114">
        <f t="shared" si="26"/>
        <v>110.25</v>
      </c>
      <c r="L50" s="114"/>
      <c r="M50" s="114">
        <f t="shared" si="21"/>
        <v>27.56</v>
      </c>
      <c r="N50" s="114"/>
      <c r="O50" s="114">
        <f t="shared" si="27"/>
        <v>137.81</v>
      </c>
      <c r="P50" s="115"/>
    </row>
    <row r="51" spans="1:16" ht="16.899999999999999" customHeight="1" x14ac:dyDescent="0.25">
      <c r="A51" s="18" t="s">
        <v>170</v>
      </c>
      <c r="B51" s="16" t="s">
        <v>42</v>
      </c>
      <c r="C51" s="108">
        <v>220050</v>
      </c>
      <c r="D51" s="112" t="s">
        <v>185</v>
      </c>
      <c r="E51" s="112"/>
      <c r="F51" s="108" t="s">
        <v>55</v>
      </c>
      <c r="G51" s="113">
        <v>30</v>
      </c>
      <c r="H51" s="113"/>
      <c r="I51" s="17">
        <v>17.2</v>
      </c>
      <c r="J51" s="109">
        <f t="shared" ref="J51" si="28">TRUNC(I51*G51,2)</f>
        <v>516</v>
      </c>
      <c r="K51" s="114">
        <f t="shared" ref="K51" si="29">J51</f>
        <v>516</v>
      </c>
      <c r="L51" s="114"/>
      <c r="M51" s="114">
        <f t="shared" ref="M51" si="30">TRUNC(K51*0.25,2)</f>
        <v>129</v>
      </c>
      <c r="N51" s="114"/>
      <c r="O51" s="114">
        <f t="shared" ref="O51" si="31">M51+K51</f>
        <v>645</v>
      </c>
      <c r="P51" s="115"/>
    </row>
    <row r="52" spans="1:16" ht="20.45" customHeight="1" x14ac:dyDescent="0.25">
      <c r="A52" s="18" t="s">
        <v>171</v>
      </c>
      <c r="B52" s="16" t="s">
        <v>42</v>
      </c>
      <c r="C52" s="101">
        <v>270501</v>
      </c>
      <c r="D52" s="116" t="s">
        <v>130</v>
      </c>
      <c r="E52" s="116"/>
      <c r="F52" s="101" t="s">
        <v>55</v>
      </c>
      <c r="G52" s="113">
        <v>731</v>
      </c>
      <c r="H52" s="113"/>
      <c r="I52" s="17">
        <v>1.76</v>
      </c>
      <c r="J52" s="106">
        <f t="shared" si="8"/>
        <v>1286.56</v>
      </c>
      <c r="K52" s="114">
        <f t="shared" si="26"/>
        <v>1286.56</v>
      </c>
      <c r="L52" s="114"/>
      <c r="M52" s="114">
        <f t="shared" si="21"/>
        <v>321.64</v>
      </c>
      <c r="N52" s="114"/>
      <c r="O52" s="114">
        <f t="shared" si="27"/>
        <v>1608.1999999999998</v>
      </c>
      <c r="P52" s="115"/>
    </row>
    <row r="53" spans="1:16" ht="45" customHeight="1" x14ac:dyDescent="0.25">
      <c r="A53" s="18" t="s">
        <v>172</v>
      </c>
      <c r="B53" s="16" t="s">
        <v>62</v>
      </c>
      <c r="C53" s="97">
        <v>7</v>
      </c>
      <c r="D53" s="116" t="s">
        <v>101</v>
      </c>
      <c r="E53" s="116"/>
      <c r="F53" s="97" t="s">
        <v>6</v>
      </c>
      <c r="G53" s="113">
        <v>67</v>
      </c>
      <c r="H53" s="113"/>
      <c r="I53" s="17">
        <v>53.188000000000009</v>
      </c>
      <c r="J53" s="106">
        <f t="shared" si="8"/>
        <v>3563.59</v>
      </c>
      <c r="K53" s="114">
        <f t="shared" si="26"/>
        <v>3563.59</v>
      </c>
      <c r="L53" s="114"/>
      <c r="M53" s="114">
        <f t="shared" si="21"/>
        <v>890.89</v>
      </c>
      <c r="N53" s="114"/>
      <c r="O53" s="114">
        <f t="shared" si="27"/>
        <v>4454.4800000000005</v>
      </c>
      <c r="P53" s="115"/>
    </row>
  </sheetData>
  <mergeCells count="234">
    <mergeCell ref="D51:E51"/>
    <mergeCell ref="G51:H51"/>
    <mergeCell ref="K51:L51"/>
    <mergeCell ref="M51:N51"/>
    <mergeCell ref="O51:P51"/>
    <mergeCell ref="D15:E15"/>
    <mergeCell ref="G15:H15"/>
    <mergeCell ref="K15:L15"/>
    <mergeCell ref="M15:N15"/>
    <mergeCell ref="O15:P15"/>
    <mergeCell ref="D16:E16"/>
    <mergeCell ref="G16:H16"/>
    <mergeCell ref="K16:L16"/>
    <mergeCell ref="M16:N16"/>
    <mergeCell ref="O16:P16"/>
    <mergeCell ref="A11:J11"/>
    <mergeCell ref="K11:L11"/>
    <mergeCell ref="M11:N11"/>
    <mergeCell ref="O11:P11"/>
    <mergeCell ref="D12:E12"/>
    <mergeCell ref="G12:H12"/>
    <mergeCell ref="K12:L12"/>
    <mergeCell ref="M12:N12"/>
    <mergeCell ref="O12:P12"/>
    <mergeCell ref="D13:E13"/>
    <mergeCell ref="G13:H13"/>
    <mergeCell ref="K13:L13"/>
    <mergeCell ref="M13:N13"/>
    <mergeCell ref="O13:P13"/>
    <mergeCell ref="D14:E14"/>
    <mergeCell ref="G14:H14"/>
    <mergeCell ref="K14:L14"/>
    <mergeCell ref="M14:N14"/>
    <mergeCell ref="O14:P14"/>
    <mergeCell ref="A17:J17"/>
    <mergeCell ref="K17:L17"/>
    <mergeCell ref="M17:N17"/>
    <mergeCell ref="O17:P17"/>
    <mergeCell ref="D18:E18"/>
    <mergeCell ref="G18:H18"/>
    <mergeCell ref="K18:L18"/>
    <mergeCell ref="M18:N18"/>
    <mergeCell ref="O18:P18"/>
    <mergeCell ref="D19:E19"/>
    <mergeCell ref="G19:H19"/>
    <mergeCell ref="K19:L19"/>
    <mergeCell ref="M19:N19"/>
    <mergeCell ref="O19:P19"/>
    <mergeCell ref="D21:E21"/>
    <mergeCell ref="G21:H21"/>
    <mergeCell ref="K21:L21"/>
    <mergeCell ref="M21:N21"/>
    <mergeCell ref="O21:P21"/>
    <mergeCell ref="D20:E20"/>
    <mergeCell ref="G20:H20"/>
    <mergeCell ref="K20:L20"/>
    <mergeCell ref="O10:P10"/>
    <mergeCell ref="A9:J9"/>
    <mergeCell ref="K9:L9"/>
    <mergeCell ref="M9:N9"/>
    <mergeCell ref="O9:P9"/>
    <mergeCell ref="D10:E10"/>
    <mergeCell ref="G10:H10"/>
    <mergeCell ref="K10:L10"/>
    <mergeCell ref="M10:N10"/>
    <mergeCell ref="A5:P5"/>
    <mergeCell ref="M6:N6"/>
    <mergeCell ref="O6:P6"/>
    <mergeCell ref="D6:E6"/>
    <mergeCell ref="G6:H6"/>
    <mergeCell ref="K6:L6"/>
    <mergeCell ref="A7:P7"/>
    <mergeCell ref="A8:J8"/>
    <mergeCell ref="K8:L8"/>
    <mergeCell ref="M8:N8"/>
    <mergeCell ref="O8:P8"/>
    <mergeCell ref="M20:N20"/>
    <mergeCell ref="O20:P20"/>
    <mergeCell ref="D23:E23"/>
    <mergeCell ref="G23:H23"/>
    <mergeCell ref="K23:L23"/>
    <mergeCell ref="M23:N23"/>
    <mergeCell ref="O23:P23"/>
    <mergeCell ref="D22:E22"/>
    <mergeCell ref="G22:H22"/>
    <mergeCell ref="K22:L22"/>
    <mergeCell ref="M22:N22"/>
    <mergeCell ref="O22:P22"/>
    <mergeCell ref="D24:E24"/>
    <mergeCell ref="G24:H24"/>
    <mergeCell ref="K24:L24"/>
    <mergeCell ref="M24:N24"/>
    <mergeCell ref="O24:P24"/>
    <mergeCell ref="D25:E25"/>
    <mergeCell ref="G25:H25"/>
    <mergeCell ref="K25:L25"/>
    <mergeCell ref="M25:N25"/>
    <mergeCell ref="O25:P25"/>
    <mergeCell ref="D26:E26"/>
    <mergeCell ref="G26:H26"/>
    <mergeCell ref="K26:L26"/>
    <mergeCell ref="M26:N26"/>
    <mergeCell ref="O26:P26"/>
    <mergeCell ref="D27:E27"/>
    <mergeCell ref="G27:H27"/>
    <mergeCell ref="K27:L27"/>
    <mergeCell ref="M27:N27"/>
    <mergeCell ref="O27:P27"/>
    <mergeCell ref="D28:E28"/>
    <mergeCell ref="G28:H28"/>
    <mergeCell ref="K28:L28"/>
    <mergeCell ref="M28:N28"/>
    <mergeCell ref="O28:P28"/>
    <mergeCell ref="D29:E29"/>
    <mergeCell ref="G29:H29"/>
    <mergeCell ref="K29:L29"/>
    <mergeCell ref="M29:N29"/>
    <mergeCell ref="O29:P29"/>
    <mergeCell ref="D30:E30"/>
    <mergeCell ref="G30:H30"/>
    <mergeCell ref="K30:L30"/>
    <mergeCell ref="M30:N30"/>
    <mergeCell ref="O30:P30"/>
    <mergeCell ref="D31:E31"/>
    <mergeCell ref="G31:H31"/>
    <mergeCell ref="K31:L31"/>
    <mergeCell ref="M31:N31"/>
    <mergeCell ref="O31:P31"/>
    <mergeCell ref="D32:E32"/>
    <mergeCell ref="G32:H32"/>
    <mergeCell ref="K32:L32"/>
    <mergeCell ref="M32:N32"/>
    <mergeCell ref="O32:P32"/>
    <mergeCell ref="D33:E33"/>
    <mergeCell ref="G33:H33"/>
    <mergeCell ref="K33:L33"/>
    <mergeCell ref="M33:N33"/>
    <mergeCell ref="O33:P33"/>
    <mergeCell ref="D34:E34"/>
    <mergeCell ref="G34:H34"/>
    <mergeCell ref="K34:L34"/>
    <mergeCell ref="M34:N34"/>
    <mergeCell ref="O34:P34"/>
    <mergeCell ref="D35:E35"/>
    <mergeCell ref="G35:H35"/>
    <mergeCell ref="K35:L35"/>
    <mergeCell ref="M35:N35"/>
    <mergeCell ref="O35:P35"/>
    <mergeCell ref="D36:E36"/>
    <mergeCell ref="G36:H36"/>
    <mergeCell ref="K36:L36"/>
    <mergeCell ref="M36:N36"/>
    <mergeCell ref="O36:P36"/>
    <mergeCell ref="D37:E37"/>
    <mergeCell ref="G37:H37"/>
    <mergeCell ref="K37:L37"/>
    <mergeCell ref="M37:N37"/>
    <mergeCell ref="O37:P37"/>
    <mergeCell ref="D38:E38"/>
    <mergeCell ref="G38:H38"/>
    <mergeCell ref="K38:L38"/>
    <mergeCell ref="M38:N38"/>
    <mergeCell ref="O38:P38"/>
    <mergeCell ref="D42:E42"/>
    <mergeCell ref="G42:H42"/>
    <mergeCell ref="K42:L42"/>
    <mergeCell ref="M42:N42"/>
    <mergeCell ref="O42:P42"/>
    <mergeCell ref="D39:E39"/>
    <mergeCell ref="G39:H39"/>
    <mergeCell ref="K39:L39"/>
    <mergeCell ref="M39:N39"/>
    <mergeCell ref="O39:P39"/>
    <mergeCell ref="D40:E40"/>
    <mergeCell ref="G40:H40"/>
    <mergeCell ref="K40:L40"/>
    <mergeCell ref="M40:N40"/>
    <mergeCell ref="O40:P40"/>
    <mergeCell ref="D41:E41"/>
    <mergeCell ref="G41:H41"/>
    <mergeCell ref="K41:L41"/>
    <mergeCell ref="M41:N41"/>
    <mergeCell ref="O41:P41"/>
    <mergeCell ref="D43:E43"/>
    <mergeCell ref="G43:H43"/>
    <mergeCell ref="K43:L43"/>
    <mergeCell ref="M43:N43"/>
    <mergeCell ref="O43:P43"/>
    <mergeCell ref="D45:E45"/>
    <mergeCell ref="G45:H45"/>
    <mergeCell ref="K45:L45"/>
    <mergeCell ref="M45:N45"/>
    <mergeCell ref="O45:P45"/>
    <mergeCell ref="D44:E44"/>
    <mergeCell ref="G44:H44"/>
    <mergeCell ref="K44:L44"/>
    <mergeCell ref="M44:N44"/>
    <mergeCell ref="O44:P44"/>
    <mergeCell ref="M48:N48"/>
    <mergeCell ref="O48:P48"/>
    <mergeCell ref="D49:E49"/>
    <mergeCell ref="G49:H49"/>
    <mergeCell ref="K49:L49"/>
    <mergeCell ref="M49:N49"/>
    <mergeCell ref="O49:P49"/>
    <mergeCell ref="D46:E46"/>
    <mergeCell ref="G46:H46"/>
    <mergeCell ref="K46:L46"/>
    <mergeCell ref="M46:N46"/>
    <mergeCell ref="O46:P46"/>
    <mergeCell ref="D47:E47"/>
    <mergeCell ref="G47:H47"/>
    <mergeCell ref="K47:L47"/>
    <mergeCell ref="M47:N47"/>
    <mergeCell ref="O47:P47"/>
    <mergeCell ref="F3:L3"/>
    <mergeCell ref="D50:E50"/>
    <mergeCell ref="G50:H50"/>
    <mergeCell ref="K50:L50"/>
    <mergeCell ref="M50:N50"/>
    <mergeCell ref="O50:P50"/>
    <mergeCell ref="D53:E53"/>
    <mergeCell ref="G53:H53"/>
    <mergeCell ref="K53:L53"/>
    <mergeCell ref="M53:N53"/>
    <mergeCell ref="O53:P53"/>
    <mergeCell ref="D52:E52"/>
    <mergeCell ref="G52:H52"/>
    <mergeCell ref="K52:L52"/>
    <mergeCell ref="M52:N52"/>
    <mergeCell ref="O52:P52"/>
    <mergeCell ref="D48:E48"/>
    <mergeCell ref="G48:H48"/>
    <mergeCell ref="K48:L48"/>
  </mergeCells>
  <phoneticPr fontId="33" type="noConversion"/>
  <pageMargins left="0.25" right="0.25" top="0.75" bottom="0.75" header="0.3" footer="0.3"/>
  <pageSetup paperSize="9" scale="62" fitToHeight="0" orientation="landscape" r:id="rId1"/>
  <headerFooter>
    <oddFooter>&amp;R&amp;P / &amp;N</oddFooter>
  </headerFooter>
  <colBreaks count="1" manualBreakCount="1">
    <brk id="14" max="1048575" man="1"/>
  </colBreaks>
  <drawing r:id="rId2"/>
  <legacyDrawing r:id="rId3"/>
  <oleObjects>
    <mc:AlternateContent xmlns:mc="http://schemas.openxmlformats.org/markup-compatibility/2006">
      <mc:Choice Requires="x14">
        <oleObject progId="Paint.Picture" shapeId="4097" r:id="rId4">
          <objectPr defaultSize="0" autoPict="0" r:id="rId5">
            <anchor moveWithCells="1">
              <from>
                <xdr:col>1</xdr:col>
                <xdr:colOff>781050</xdr:colOff>
                <xdr:row>0</xdr:row>
                <xdr:rowOff>104775</xdr:rowOff>
              </from>
              <to>
                <xdr:col>3</xdr:col>
                <xdr:colOff>123825</xdr:colOff>
                <xdr:row>2</xdr:row>
                <xdr:rowOff>428625</xdr:rowOff>
              </to>
            </anchor>
          </objectPr>
        </oleObject>
      </mc:Choice>
      <mc:Fallback>
        <oleObject progId="Paint.Picture" shapeId="4097" r:id="rId4"/>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Planilha4">
    <tabColor rgb="FFFFFF00"/>
    <pageSetUpPr fitToPage="1"/>
  </sheetPr>
  <dimension ref="A1:U54"/>
  <sheetViews>
    <sheetView showGridLines="0" view="pageBreakPreview" zoomScaleNormal="100" zoomScaleSheetLayoutView="100" workbookViewId="0">
      <selection activeCell="C53" sqref="C53:H53"/>
    </sheetView>
  </sheetViews>
  <sheetFormatPr defaultRowHeight="12.75" x14ac:dyDescent="0.2"/>
  <cols>
    <col min="1" max="1" width="10.5703125" style="2" customWidth="1"/>
    <col min="2" max="2" width="8.85546875" style="2"/>
    <col min="3" max="3" width="15.140625" style="66" customWidth="1"/>
    <col min="4" max="4" width="8.85546875" style="66" customWidth="1"/>
    <col min="5" max="5" width="4" style="66" customWidth="1"/>
    <col min="6" max="7" width="8.85546875" style="66"/>
    <col min="8" max="8" width="30.140625" style="66" customWidth="1"/>
    <col min="9" max="10" width="8.85546875" style="2"/>
    <col min="11" max="11" width="13.28515625" style="15" customWidth="1"/>
    <col min="12" max="12" width="13.42578125" style="15" customWidth="1"/>
    <col min="13" max="260" width="8.85546875" style="2"/>
    <col min="261" max="261" width="13.28515625" style="2" customWidth="1"/>
    <col min="262" max="262" width="13.42578125" style="2" customWidth="1"/>
    <col min="263" max="516" width="8.85546875" style="2"/>
    <col min="517" max="517" width="13.28515625" style="2" customWidth="1"/>
    <col min="518" max="518" width="13.42578125" style="2" customWidth="1"/>
    <col min="519" max="772" width="8.85546875" style="2"/>
    <col min="773" max="773" width="13.28515625" style="2" customWidth="1"/>
    <col min="774" max="774" width="13.42578125" style="2" customWidth="1"/>
    <col min="775" max="1028" width="8.85546875" style="2"/>
    <col min="1029" max="1029" width="13.28515625" style="2" customWidth="1"/>
    <col min="1030" max="1030" width="13.42578125" style="2" customWidth="1"/>
    <col min="1031" max="1284" width="8.85546875" style="2"/>
    <col min="1285" max="1285" width="13.28515625" style="2" customWidth="1"/>
    <col min="1286" max="1286" width="13.42578125" style="2" customWidth="1"/>
    <col min="1287" max="1540" width="8.85546875" style="2"/>
    <col min="1541" max="1541" width="13.28515625" style="2" customWidth="1"/>
    <col min="1542" max="1542" width="13.42578125" style="2" customWidth="1"/>
    <col min="1543" max="1796" width="8.85546875" style="2"/>
    <col min="1797" max="1797" width="13.28515625" style="2" customWidth="1"/>
    <col min="1798" max="1798" width="13.42578125" style="2" customWidth="1"/>
    <col min="1799" max="2052" width="8.85546875" style="2"/>
    <col min="2053" max="2053" width="13.28515625" style="2" customWidth="1"/>
    <col min="2054" max="2054" width="13.42578125" style="2" customWidth="1"/>
    <col min="2055" max="2308" width="8.85546875" style="2"/>
    <col min="2309" max="2309" width="13.28515625" style="2" customWidth="1"/>
    <col min="2310" max="2310" width="13.42578125" style="2" customWidth="1"/>
    <col min="2311" max="2564" width="8.85546875" style="2"/>
    <col min="2565" max="2565" width="13.28515625" style="2" customWidth="1"/>
    <col min="2566" max="2566" width="13.42578125" style="2" customWidth="1"/>
    <col min="2567" max="2820" width="8.85546875" style="2"/>
    <col min="2821" max="2821" width="13.28515625" style="2" customWidth="1"/>
    <col min="2822" max="2822" width="13.42578125" style="2" customWidth="1"/>
    <col min="2823" max="3076" width="8.85546875" style="2"/>
    <col min="3077" max="3077" width="13.28515625" style="2" customWidth="1"/>
    <col min="3078" max="3078" width="13.42578125" style="2" customWidth="1"/>
    <col min="3079" max="3332" width="8.85546875" style="2"/>
    <col min="3333" max="3333" width="13.28515625" style="2" customWidth="1"/>
    <col min="3334" max="3334" width="13.42578125" style="2" customWidth="1"/>
    <col min="3335" max="3588" width="8.85546875" style="2"/>
    <col min="3589" max="3589" width="13.28515625" style="2" customWidth="1"/>
    <col min="3590" max="3590" width="13.42578125" style="2" customWidth="1"/>
    <col min="3591" max="3844" width="8.85546875" style="2"/>
    <col min="3845" max="3845" width="13.28515625" style="2" customWidth="1"/>
    <col min="3846" max="3846" width="13.42578125" style="2" customWidth="1"/>
    <col min="3847" max="4100" width="8.85546875" style="2"/>
    <col min="4101" max="4101" width="13.28515625" style="2" customWidth="1"/>
    <col min="4102" max="4102" width="13.42578125" style="2" customWidth="1"/>
    <col min="4103" max="4356" width="8.85546875" style="2"/>
    <col min="4357" max="4357" width="13.28515625" style="2" customWidth="1"/>
    <col min="4358" max="4358" width="13.42578125" style="2" customWidth="1"/>
    <col min="4359" max="4612" width="8.85546875" style="2"/>
    <col min="4613" max="4613" width="13.28515625" style="2" customWidth="1"/>
    <col min="4614" max="4614" width="13.42578125" style="2" customWidth="1"/>
    <col min="4615" max="4868" width="8.85546875" style="2"/>
    <col min="4869" max="4869" width="13.28515625" style="2" customWidth="1"/>
    <col min="4870" max="4870" width="13.42578125" style="2" customWidth="1"/>
    <col min="4871" max="5124" width="8.85546875" style="2"/>
    <col min="5125" max="5125" width="13.28515625" style="2" customWidth="1"/>
    <col min="5126" max="5126" width="13.42578125" style="2" customWidth="1"/>
    <col min="5127" max="5380" width="8.85546875" style="2"/>
    <col min="5381" max="5381" width="13.28515625" style="2" customWidth="1"/>
    <col min="5382" max="5382" width="13.42578125" style="2" customWidth="1"/>
    <col min="5383" max="5636" width="8.85546875" style="2"/>
    <col min="5637" max="5637" width="13.28515625" style="2" customWidth="1"/>
    <col min="5638" max="5638" width="13.42578125" style="2" customWidth="1"/>
    <col min="5639" max="5892" width="8.85546875" style="2"/>
    <col min="5893" max="5893" width="13.28515625" style="2" customWidth="1"/>
    <col min="5894" max="5894" width="13.42578125" style="2" customWidth="1"/>
    <col min="5895" max="6148" width="8.85546875" style="2"/>
    <col min="6149" max="6149" width="13.28515625" style="2" customWidth="1"/>
    <col min="6150" max="6150" width="13.42578125" style="2" customWidth="1"/>
    <col min="6151" max="6404" width="8.85546875" style="2"/>
    <col min="6405" max="6405" width="13.28515625" style="2" customWidth="1"/>
    <col min="6406" max="6406" width="13.42578125" style="2" customWidth="1"/>
    <col min="6407" max="6660" width="8.85546875" style="2"/>
    <col min="6661" max="6661" width="13.28515625" style="2" customWidth="1"/>
    <col min="6662" max="6662" width="13.42578125" style="2" customWidth="1"/>
    <col min="6663" max="6916" width="8.85546875" style="2"/>
    <col min="6917" max="6917" width="13.28515625" style="2" customWidth="1"/>
    <col min="6918" max="6918" width="13.42578125" style="2" customWidth="1"/>
    <col min="6919" max="7172" width="8.85546875" style="2"/>
    <col min="7173" max="7173" width="13.28515625" style="2" customWidth="1"/>
    <col min="7174" max="7174" width="13.42578125" style="2" customWidth="1"/>
    <col min="7175" max="7428" width="8.85546875" style="2"/>
    <col min="7429" max="7429" width="13.28515625" style="2" customWidth="1"/>
    <col min="7430" max="7430" width="13.42578125" style="2" customWidth="1"/>
    <col min="7431" max="7684" width="8.85546875" style="2"/>
    <col min="7685" max="7685" width="13.28515625" style="2" customWidth="1"/>
    <col min="7686" max="7686" width="13.42578125" style="2" customWidth="1"/>
    <col min="7687" max="7940" width="8.85546875" style="2"/>
    <col min="7941" max="7941" width="13.28515625" style="2" customWidth="1"/>
    <col min="7942" max="7942" width="13.42578125" style="2" customWidth="1"/>
    <col min="7943" max="8196" width="8.85546875" style="2"/>
    <col min="8197" max="8197" width="13.28515625" style="2" customWidth="1"/>
    <col min="8198" max="8198" width="13.42578125" style="2" customWidth="1"/>
    <col min="8199" max="8452" width="8.85546875" style="2"/>
    <col min="8453" max="8453" width="13.28515625" style="2" customWidth="1"/>
    <col min="8454" max="8454" width="13.42578125" style="2" customWidth="1"/>
    <col min="8455" max="8708" width="8.85546875" style="2"/>
    <col min="8709" max="8709" width="13.28515625" style="2" customWidth="1"/>
    <col min="8710" max="8710" width="13.42578125" style="2" customWidth="1"/>
    <col min="8711" max="8964" width="8.85546875" style="2"/>
    <col min="8965" max="8965" width="13.28515625" style="2" customWidth="1"/>
    <col min="8966" max="8966" width="13.42578125" style="2" customWidth="1"/>
    <col min="8967" max="9220" width="8.85546875" style="2"/>
    <col min="9221" max="9221" width="13.28515625" style="2" customWidth="1"/>
    <col min="9222" max="9222" width="13.42578125" style="2" customWidth="1"/>
    <col min="9223" max="9476" width="8.85546875" style="2"/>
    <col min="9477" max="9477" width="13.28515625" style="2" customWidth="1"/>
    <col min="9478" max="9478" width="13.42578125" style="2" customWidth="1"/>
    <col min="9479" max="9732" width="8.85546875" style="2"/>
    <col min="9733" max="9733" width="13.28515625" style="2" customWidth="1"/>
    <col min="9734" max="9734" width="13.42578125" style="2" customWidth="1"/>
    <col min="9735" max="9988" width="8.85546875" style="2"/>
    <col min="9989" max="9989" width="13.28515625" style="2" customWidth="1"/>
    <col min="9990" max="9990" width="13.42578125" style="2" customWidth="1"/>
    <col min="9991" max="10244" width="8.85546875" style="2"/>
    <col min="10245" max="10245" width="13.28515625" style="2" customWidth="1"/>
    <col min="10246" max="10246" width="13.42578125" style="2" customWidth="1"/>
    <col min="10247" max="10500" width="8.85546875" style="2"/>
    <col min="10501" max="10501" width="13.28515625" style="2" customWidth="1"/>
    <col min="10502" max="10502" width="13.42578125" style="2" customWidth="1"/>
    <col min="10503" max="10756" width="8.85546875" style="2"/>
    <col min="10757" max="10757" width="13.28515625" style="2" customWidth="1"/>
    <col min="10758" max="10758" width="13.42578125" style="2" customWidth="1"/>
    <col min="10759" max="11012" width="8.85546875" style="2"/>
    <col min="11013" max="11013" width="13.28515625" style="2" customWidth="1"/>
    <col min="11014" max="11014" width="13.42578125" style="2" customWidth="1"/>
    <col min="11015" max="11268" width="8.85546875" style="2"/>
    <col min="11269" max="11269" width="13.28515625" style="2" customWidth="1"/>
    <col min="11270" max="11270" width="13.42578125" style="2" customWidth="1"/>
    <col min="11271" max="11524" width="8.85546875" style="2"/>
    <col min="11525" max="11525" width="13.28515625" style="2" customWidth="1"/>
    <col min="11526" max="11526" width="13.42578125" style="2" customWidth="1"/>
    <col min="11527" max="11780" width="8.85546875" style="2"/>
    <col min="11781" max="11781" width="13.28515625" style="2" customWidth="1"/>
    <col min="11782" max="11782" width="13.42578125" style="2" customWidth="1"/>
    <col min="11783" max="12036" width="8.85546875" style="2"/>
    <col min="12037" max="12037" width="13.28515625" style="2" customWidth="1"/>
    <col min="12038" max="12038" width="13.42578125" style="2" customWidth="1"/>
    <col min="12039" max="12292" width="8.85546875" style="2"/>
    <col min="12293" max="12293" width="13.28515625" style="2" customWidth="1"/>
    <col min="12294" max="12294" width="13.42578125" style="2" customWidth="1"/>
    <col min="12295" max="12548" width="8.85546875" style="2"/>
    <col min="12549" max="12549" width="13.28515625" style="2" customWidth="1"/>
    <col min="12550" max="12550" width="13.42578125" style="2" customWidth="1"/>
    <col min="12551" max="12804" width="8.85546875" style="2"/>
    <col min="12805" max="12805" width="13.28515625" style="2" customWidth="1"/>
    <col min="12806" max="12806" width="13.42578125" style="2" customWidth="1"/>
    <col min="12807" max="13060" width="8.85546875" style="2"/>
    <col min="13061" max="13061" width="13.28515625" style="2" customWidth="1"/>
    <col min="13062" max="13062" width="13.42578125" style="2" customWidth="1"/>
    <col min="13063" max="13316" width="8.85546875" style="2"/>
    <col min="13317" max="13317" width="13.28515625" style="2" customWidth="1"/>
    <col min="13318" max="13318" width="13.42578125" style="2" customWidth="1"/>
    <col min="13319" max="13572" width="8.85546875" style="2"/>
    <col min="13573" max="13573" width="13.28515625" style="2" customWidth="1"/>
    <col min="13574" max="13574" width="13.42578125" style="2" customWidth="1"/>
    <col min="13575" max="13828" width="8.85546875" style="2"/>
    <col min="13829" max="13829" width="13.28515625" style="2" customWidth="1"/>
    <col min="13830" max="13830" width="13.42578125" style="2" customWidth="1"/>
    <col min="13831" max="14084" width="8.85546875" style="2"/>
    <col min="14085" max="14085" width="13.28515625" style="2" customWidth="1"/>
    <col min="14086" max="14086" width="13.42578125" style="2" customWidth="1"/>
    <col min="14087" max="14340" width="8.85546875" style="2"/>
    <col min="14341" max="14341" width="13.28515625" style="2" customWidth="1"/>
    <col min="14342" max="14342" width="13.42578125" style="2" customWidth="1"/>
    <col min="14343" max="14596" width="8.85546875" style="2"/>
    <col min="14597" max="14597" width="13.28515625" style="2" customWidth="1"/>
    <col min="14598" max="14598" width="13.42578125" style="2" customWidth="1"/>
    <col min="14599" max="14852" width="8.85546875" style="2"/>
    <col min="14853" max="14853" width="13.28515625" style="2" customWidth="1"/>
    <col min="14854" max="14854" width="13.42578125" style="2" customWidth="1"/>
    <col min="14855" max="15108" width="8.85546875" style="2"/>
    <col min="15109" max="15109" width="13.28515625" style="2" customWidth="1"/>
    <col min="15110" max="15110" width="13.42578125" style="2" customWidth="1"/>
    <col min="15111" max="15364" width="8.85546875" style="2"/>
    <col min="15365" max="15365" width="13.28515625" style="2" customWidth="1"/>
    <col min="15366" max="15366" width="13.42578125" style="2" customWidth="1"/>
    <col min="15367" max="15620" width="8.85546875" style="2"/>
    <col min="15621" max="15621" width="13.28515625" style="2" customWidth="1"/>
    <col min="15622" max="15622" width="13.42578125" style="2" customWidth="1"/>
    <col min="15623" max="15876" width="8.85546875" style="2"/>
    <col min="15877" max="15877" width="13.28515625" style="2" customWidth="1"/>
    <col min="15878" max="15878" width="13.42578125" style="2" customWidth="1"/>
    <col min="15879" max="16132" width="8.85546875" style="2"/>
    <col min="16133" max="16133" width="13.28515625" style="2" customWidth="1"/>
    <col min="16134" max="16134" width="13.42578125" style="2" customWidth="1"/>
    <col min="16135" max="16384" width="8.85546875" style="2"/>
  </cols>
  <sheetData>
    <row r="1" spans="1:12" ht="15" x14ac:dyDescent="0.2">
      <c r="A1" s="37"/>
      <c r="B1" s="38"/>
      <c r="C1" s="64"/>
      <c r="D1" s="35" t="s">
        <v>24</v>
      </c>
      <c r="E1" s="65"/>
      <c r="F1" s="35" t="s">
        <v>128</v>
      </c>
      <c r="G1" s="65"/>
      <c r="H1" s="65"/>
      <c r="I1" s="39"/>
      <c r="J1" s="39"/>
      <c r="K1" s="40"/>
      <c r="L1" s="41"/>
    </row>
    <row r="2" spans="1:12" ht="15" x14ac:dyDescent="0.2">
      <c r="A2" s="42"/>
      <c r="B2" s="3"/>
      <c r="C2" s="62"/>
      <c r="D2" s="27" t="s">
        <v>0</v>
      </c>
      <c r="E2" s="63"/>
      <c r="F2" s="27" t="s">
        <v>129</v>
      </c>
      <c r="G2" s="63"/>
      <c r="H2" s="63"/>
      <c r="I2" s="5"/>
      <c r="J2" s="5"/>
      <c r="K2" s="4"/>
      <c r="L2" s="14"/>
    </row>
    <row r="3" spans="1:12" ht="33" customHeight="1" x14ac:dyDescent="0.2">
      <c r="A3" s="42"/>
      <c r="B3" s="3"/>
      <c r="C3" s="62"/>
      <c r="D3" s="27" t="s">
        <v>1</v>
      </c>
      <c r="E3" s="63"/>
      <c r="F3" s="111" t="s">
        <v>176</v>
      </c>
      <c r="G3" s="111"/>
      <c r="H3" s="111"/>
      <c r="I3" s="111"/>
      <c r="J3" s="111"/>
      <c r="K3" s="111"/>
      <c r="L3" s="149"/>
    </row>
    <row r="4" spans="1:12" ht="15" x14ac:dyDescent="0.2">
      <c r="A4" s="42"/>
      <c r="B4" s="3"/>
      <c r="C4" s="62"/>
      <c r="D4" s="27" t="s">
        <v>39</v>
      </c>
      <c r="E4" s="63"/>
      <c r="F4" s="36">
        <v>0.25</v>
      </c>
      <c r="G4" s="63"/>
      <c r="H4" s="63"/>
      <c r="I4" s="5"/>
      <c r="J4" s="26" t="s">
        <v>143</v>
      </c>
      <c r="K4" s="4"/>
      <c r="L4" s="14"/>
    </row>
    <row r="5" spans="1:12" ht="15" x14ac:dyDescent="0.2">
      <c r="A5" s="42"/>
      <c r="B5" s="3"/>
      <c r="C5" s="62"/>
      <c r="D5" s="62"/>
      <c r="E5" s="63"/>
      <c r="F5" s="63"/>
      <c r="G5" s="63"/>
      <c r="H5" s="63"/>
      <c r="I5" s="5"/>
      <c r="J5" s="26" t="s">
        <v>173</v>
      </c>
      <c r="K5" s="4"/>
      <c r="L5" s="14"/>
    </row>
    <row r="6" spans="1:12" x14ac:dyDescent="0.2">
      <c r="A6" s="42"/>
      <c r="B6" s="3"/>
      <c r="C6" s="62"/>
      <c r="D6" s="62"/>
      <c r="E6" s="63"/>
      <c r="F6" s="67" t="s">
        <v>37</v>
      </c>
      <c r="G6" s="63"/>
      <c r="H6" s="63"/>
      <c r="I6" s="5"/>
      <c r="J6" s="5"/>
      <c r="K6" s="4"/>
      <c r="L6" s="14"/>
    </row>
    <row r="7" spans="1:12" x14ac:dyDescent="0.2">
      <c r="A7" s="42"/>
      <c r="B7" s="3"/>
      <c r="C7" s="62"/>
      <c r="D7" s="62"/>
      <c r="E7" s="63"/>
      <c r="F7" s="63"/>
      <c r="G7" s="63"/>
      <c r="H7" s="63"/>
      <c r="I7" s="5"/>
      <c r="J7" s="5"/>
      <c r="K7" s="4"/>
      <c r="L7" s="14"/>
    </row>
    <row r="8" spans="1:12" ht="25.5" x14ac:dyDescent="0.2">
      <c r="A8" s="43" t="s">
        <v>16</v>
      </c>
      <c r="B8" s="6" t="s">
        <v>13</v>
      </c>
      <c r="C8" s="150" t="s">
        <v>9</v>
      </c>
      <c r="D8" s="151"/>
      <c r="E8" s="151"/>
      <c r="F8" s="151"/>
      <c r="G8" s="151"/>
      <c r="H8" s="151"/>
      <c r="I8" s="6" t="s">
        <v>6</v>
      </c>
      <c r="J8" s="31" t="s">
        <v>17</v>
      </c>
      <c r="K8" s="7" t="s">
        <v>10</v>
      </c>
      <c r="L8" s="8" t="s">
        <v>18</v>
      </c>
    </row>
    <row r="9" spans="1:12" x14ac:dyDescent="0.2">
      <c r="A9" s="42"/>
      <c r="B9" s="3"/>
      <c r="C9" s="62"/>
      <c r="D9" s="62"/>
      <c r="E9" s="62"/>
      <c r="F9" s="62"/>
      <c r="G9" s="62"/>
      <c r="H9" s="62"/>
      <c r="I9" s="3"/>
      <c r="J9" s="3"/>
      <c r="K9" s="4"/>
      <c r="L9" s="14"/>
    </row>
    <row r="10" spans="1:12" ht="14.65" customHeight="1" x14ac:dyDescent="0.2">
      <c r="A10" s="145" t="s">
        <v>66</v>
      </c>
      <c r="B10" s="145"/>
      <c r="C10" s="145"/>
      <c r="D10" s="145"/>
      <c r="E10" s="145"/>
      <c r="F10" s="145"/>
      <c r="G10" s="145"/>
      <c r="H10" s="145"/>
      <c r="I10" s="145"/>
      <c r="J10" s="145"/>
      <c r="K10" s="145"/>
      <c r="L10" s="146"/>
    </row>
    <row r="11" spans="1:12" ht="21" customHeight="1" x14ac:dyDescent="0.2">
      <c r="A11" s="44" t="s">
        <v>14</v>
      </c>
      <c r="B11" s="9" t="s">
        <v>8</v>
      </c>
      <c r="C11" s="147" t="s">
        <v>27</v>
      </c>
      <c r="D11" s="148"/>
      <c r="E11" s="148"/>
      <c r="F11" s="148"/>
      <c r="G11" s="148"/>
      <c r="H11" s="148"/>
      <c r="I11" s="70" t="s">
        <v>6</v>
      </c>
      <c r="J11" s="71">
        <v>1</v>
      </c>
      <c r="K11" s="32">
        <v>5.2919999999999998</v>
      </c>
      <c r="L11" s="72">
        <f>J11*K11</f>
        <v>5.2919999999999998</v>
      </c>
    </row>
    <row r="12" spans="1:12" ht="23.45" customHeight="1" x14ac:dyDescent="0.2">
      <c r="A12" s="44" t="s">
        <v>42</v>
      </c>
      <c r="B12" s="9">
        <v>12</v>
      </c>
      <c r="C12" s="138" t="s">
        <v>43</v>
      </c>
      <c r="D12" s="139"/>
      <c r="E12" s="139"/>
      <c r="F12" s="139"/>
      <c r="G12" s="139"/>
      <c r="H12" s="139"/>
      <c r="I12" s="9" t="s">
        <v>20</v>
      </c>
      <c r="J12" s="10">
        <v>0.15</v>
      </c>
      <c r="K12" s="11">
        <v>13.4</v>
      </c>
      <c r="L12" s="12">
        <f>J12*K12</f>
        <v>2.0099999999999998</v>
      </c>
    </row>
    <row r="13" spans="1:12" ht="14.65" customHeight="1" x14ac:dyDescent="0.2">
      <c r="A13" s="143" t="s">
        <v>67</v>
      </c>
      <c r="B13" s="143"/>
      <c r="C13" s="143"/>
      <c r="D13" s="143"/>
      <c r="E13" s="143"/>
      <c r="F13" s="143"/>
      <c r="G13" s="143"/>
      <c r="H13" s="143"/>
      <c r="I13" s="143"/>
      <c r="J13" s="143"/>
      <c r="K13" s="144"/>
      <c r="L13" s="73">
        <f>SUM(L11:L12)</f>
        <v>7.3019999999999996</v>
      </c>
    </row>
    <row r="15" spans="1:12" ht="14.65" customHeight="1" x14ac:dyDescent="0.2">
      <c r="A15" s="145" t="s">
        <v>68</v>
      </c>
      <c r="B15" s="145"/>
      <c r="C15" s="145"/>
      <c r="D15" s="145"/>
      <c r="E15" s="145"/>
      <c r="F15" s="145"/>
      <c r="G15" s="145"/>
      <c r="H15" s="145"/>
      <c r="I15" s="145"/>
      <c r="J15" s="145"/>
      <c r="K15" s="145"/>
      <c r="L15" s="146"/>
    </row>
    <row r="16" spans="1:12" ht="28.9" customHeight="1" x14ac:dyDescent="0.2">
      <c r="A16" s="44" t="s">
        <v>14</v>
      </c>
      <c r="B16" s="9" t="s">
        <v>8</v>
      </c>
      <c r="C16" s="147" t="s">
        <v>112</v>
      </c>
      <c r="D16" s="148"/>
      <c r="E16" s="148"/>
      <c r="F16" s="148"/>
      <c r="G16" s="148"/>
      <c r="H16" s="148"/>
      <c r="I16" s="70" t="s">
        <v>6</v>
      </c>
      <c r="J16" s="71">
        <v>1</v>
      </c>
      <c r="K16" s="32">
        <v>398.3</v>
      </c>
      <c r="L16" s="72">
        <f>J16*K16</f>
        <v>398.3</v>
      </c>
    </row>
    <row r="17" spans="1:13" ht="25.15" customHeight="1" x14ac:dyDescent="0.2">
      <c r="A17" s="44" t="s">
        <v>42</v>
      </c>
      <c r="B17" s="9">
        <v>12</v>
      </c>
      <c r="C17" s="138" t="s">
        <v>43</v>
      </c>
      <c r="D17" s="139"/>
      <c r="E17" s="139"/>
      <c r="F17" s="139"/>
      <c r="G17" s="139"/>
      <c r="H17" s="139"/>
      <c r="I17" s="9" t="s">
        <v>20</v>
      </c>
      <c r="J17" s="10">
        <v>0.3</v>
      </c>
      <c r="K17" s="11">
        <v>13.4</v>
      </c>
      <c r="L17" s="12">
        <f>J17*K17</f>
        <v>4.0199999999999996</v>
      </c>
    </row>
    <row r="18" spans="1:13" ht="21" customHeight="1" x14ac:dyDescent="0.2">
      <c r="A18" s="44" t="s">
        <v>15</v>
      </c>
      <c r="B18" s="9">
        <v>88247</v>
      </c>
      <c r="C18" s="140" t="s">
        <v>19</v>
      </c>
      <c r="D18" s="141"/>
      <c r="E18" s="141"/>
      <c r="F18" s="141"/>
      <c r="G18" s="141"/>
      <c r="H18" s="142"/>
      <c r="I18" s="9" t="s">
        <v>20</v>
      </c>
      <c r="J18" s="10">
        <v>0.3</v>
      </c>
      <c r="K18" s="11">
        <v>14.49</v>
      </c>
      <c r="L18" s="12">
        <f>J18*K18</f>
        <v>4.3469999999999995</v>
      </c>
    </row>
    <row r="19" spans="1:13" ht="24" customHeight="1" x14ac:dyDescent="0.2">
      <c r="A19" s="44" t="s">
        <v>42</v>
      </c>
      <c r="B19" s="9">
        <v>72080</v>
      </c>
      <c r="C19" s="138" t="s">
        <v>145</v>
      </c>
      <c r="D19" s="139"/>
      <c r="E19" s="139"/>
      <c r="F19" s="139"/>
      <c r="G19" s="139"/>
      <c r="H19" s="139"/>
      <c r="I19" s="9" t="s">
        <v>44</v>
      </c>
      <c r="J19" s="10">
        <v>0.3</v>
      </c>
      <c r="K19" s="11">
        <v>130</v>
      </c>
      <c r="L19" s="12">
        <f>J19*K19</f>
        <v>39</v>
      </c>
    </row>
    <row r="20" spans="1:13" ht="14.65" customHeight="1" x14ac:dyDescent="0.2">
      <c r="A20" s="143" t="s">
        <v>69</v>
      </c>
      <c r="B20" s="143"/>
      <c r="C20" s="143"/>
      <c r="D20" s="143"/>
      <c r="E20" s="143"/>
      <c r="F20" s="143"/>
      <c r="G20" s="143"/>
      <c r="H20" s="143"/>
      <c r="I20" s="143"/>
      <c r="J20" s="143"/>
      <c r="K20" s="144"/>
      <c r="L20" s="73">
        <f>SUM(L16:L19)</f>
        <v>445.66699999999997</v>
      </c>
    </row>
    <row r="22" spans="1:13" ht="14.45" customHeight="1" x14ac:dyDescent="0.2">
      <c r="A22" s="135" t="s">
        <v>70</v>
      </c>
      <c r="B22" s="136"/>
      <c r="C22" s="136"/>
      <c r="D22" s="136"/>
      <c r="E22" s="136"/>
      <c r="F22" s="136"/>
      <c r="G22" s="136"/>
      <c r="H22" s="136"/>
      <c r="I22" s="136"/>
      <c r="J22" s="136"/>
      <c r="K22" s="136"/>
      <c r="L22" s="137"/>
    </row>
    <row r="23" spans="1:13" ht="51" customHeight="1" x14ac:dyDescent="0.2">
      <c r="A23" s="44" t="s">
        <v>14</v>
      </c>
      <c r="B23" s="9" t="s">
        <v>8</v>
      </c>
      <c r="C23" s="138" t="s">
        <v>134</v>
      </c>
      <c r="D23" s="139"/>
      <c r="E23" s="139"/>
      <c r="F23" s="139"/>
      <c r="G23" s="139"/>
      <c r="H23" s="139"/>
      <c r="I23" s="9" t="s">
        <v>6</v>
      </c>
      <c r="J23" s="10">
        <v>1</v>
      </c>
      <c r="K23" s="99">
        <v>1784.2</v>
      </c>
      <c r="L23" s="12">
        <f>J23*K23</f>
        <v>1784.2</v>
      </c>
      <c r="M23" s="98"/>
    </row>
    <row r="24" spans="1:13" ht="25.15" customHeight="1" x14ac:dyDescent="0.2">
      <c r="A24" s="44" t="s">
        <v>42</v>
      </c>
      <c r="B24" s="9">
        <v>12</v>
      </c>
      <c r="C24" s="138" t="s">
        <v>43</v>
      </c>
      <c r="D24" s="139"/>
      <c r="E24" s="139"/>
      <c r="F24" s="139"/>
      <c r="G24" s="139"/>
      <c r="H24" s="139"/>
      <c r="I24" s="9" t="s">
        <v>20</v>
      </c>
      <c r="J24" s="10">
        <v>1</v>
      </c>
      <c r="K24" s="11">
        <v>13.4</v>
      </c>
      <c r="L24" s="12">
        <f>J24*K24</f>
        <v>13.4</v>
      </c>
    </row>
    <row r="25" spans="1:13" ht="21" customHeight="1" x14ac:dyDescent="0.2">
      <c r="A25" s="44" t="s">
        <v>15</v>
      </c>
      <c r="B25" s="9">
        <v>88247</v>
      </c>
      <c r="C25" s="140" t="s">
        <v>19</v>
      </c>
      <c r="D25" s="141"/>
      <c r="E25" s="141"/>
      <c r="F25" s="141"/>
      <c r="G25" s="141"/>
      <c r="H25" s="142"/>
      <c r="I25" s="9" t="s">
        <v>20</v>
      </c>
      <c r="J25" s="10">
        <v>1</v>
      </c>
      <c r="K25" s="11">
        <v>14.49</v>
      </c>
      <c r="L25" s="12">
        <f>J25*K25</f>
        <v>14.49</v>
      </c>
    </row>
    <row r="26" spans="1:13" ht="24" customHeight="1" x14ac:dyDescent="0.2">
      <c r="A26" s="44" t="s">
        <v>42</v>
      </c>
      <c r="B26" s="9">
        <v>72080</v>
      </c>
      <c r="C26" s="138" t="s">
        <v>145</v>
      </c>
      <c r="D26" s="139"/>
      <c r="E26" s="139"/>
      <c r="F26" s="139"/>
      <c r="G26" s="139"/>
      <c r="H26" s="139"/>
      <c r="I26" s="9" t="s">
        <v>44</v>
      </c>
      <c r="J26" s="10">
        <v>1</v>
      </c>
      <c r="K26" s="11">
        <v>130</v>
      </c>
      <c r="L26" s="12">
        <f>J26*K26</f>
        <v>130</v>
      </c>
    </row>
    <row r="27" spans="1:13" ht="13.9" customHeight="1" x14ac:dyDescent="0.2">
      <c r="A27" s="132" t="s">
        <v>71</v>
      </c>
      <c r="B27" s="133"/>
      <c r="C27" s="133"/>
      <c r="D27" s="133"/>
      <c r="E27" s="133"/>
      <c r="F27" s="133"/>
      <c r="G27" s="133"/>
      <c r="H27" s="133"/>
      <c r="I27" s="133"/>
      <c r="J27" s="133"/>
      <c r="K27" s="134"/>
      <c r="L27" s="13">
        <f>SUM(L23:L26)</f>
        <v>1942.0900000000001</v>
      </c>
    </row>
    <row r="29" spans="1:13" ht="14.45" customHeight="1" x14ac:dyDescent="0.2">
      <c r="A29" s="135" t="s">
        <v>98</v>
      </c>
      <c r="B29" s="136"/>
      <c r="C29" s="136"/>
      <c r="D29" s="136"/>
      <c r="E29" s="136"/>
      <c r="F29" s="136"/>
      <c r="G29" s="136"/>
      <c r="H29" s="136"/>
      <c r="I29" s="136"/>
      <c r="J29" s="136"/>
      <c r="K29" s="136"/>
      <c r="L29" s="137"/>
    </row>
    <row r="30" spans="1:13" ht="100.9" customHeight="1" x14ac:dyDescent="0.2">
      <c r="A30" s="44" t="s">
        <v>14</v>
      </c>
      <c r="B30" s="9" t="s">
        <v>8</v>
      </c>
      <c r="C30" s="138" t="s">
        <v>114</v>
      </c>
      <c r="D30" s="139"/>
      <c r="E30" s="139"/>
      <c r="F30" s="139"/>
      <c r="G30" s="139"/>
      <c r="H30" s="139"/>
      <c r="I30" s="9" t="s">
        <v>6</v>
      </c>
      <c r="J30" s="10">
        <v>1</v>
      </c>
      <c r="K30" s="99">
        <v>894.3</v>
      </c>
      <c r="L30" s="12">
        <f>J30*K30</f>
        <v>894.3</v>
      </c>
      <c r="M30" s="98"/>
    </row>
    <row r="31" spans="1:13" ht="25.15" customHeight="1" x14ac:dyDescent="0.2">
      <c r="A31" s="44" t="s">
        <v>42</v>
      </c>
      <c r="B31" s="9">
        <v>12</v>
      </c>
      <c r="C31" s="138" t="s">
        <v>43</v>
      </c>
      <c r="D31" s="139"/>
      <c r="E31" s="139"/>
      <c r="F31" s="139"/>
      <c r="G31" s="139"/>
      <c r="H31" s="139"/>
      <c r="I31" s="9" t="s">
        <v>20</v>
      </c>
      <c r="J31" s="10">
        <v>0.6</v>
      </c>
      <c r="K31" s="11">
        <v>13.4</v>
      </c>
      <c r="L31" s="12">
        <f>J31*K31</f>
        <v>8.0399999999999991</v>
      </c>
    </row>
    <row r="32" spans="1:13" ht="21" customHeight="1" x14ac:dyDescent="0.2">
      <c r="A32" s="44" t="s">
        <v>15</v>
      </c>
      <c r="B32" s="9">
        <v>88247</v>
      </c>
      <c r="C32" s="140" t="s">
        <v>19</v>
      </c>
      <c r="D32" s="141"/>
      <c r="E32" s="141"/>
      <c r="F32" s="141"/>
      <c r="G32" s="141"/>
      <c r="H32" s="142"/>
      <c r="I32" s="9" t="s">
        <v>20</v>
      </c>
      <c r="J32" s="10">
        <v>0.6</v>
      </c>
      <c r="K32" s="11">
        <v>14.49</v>
      </c>
      <c r="L32" s="12">
        <f>J32*K32</f>
        <v>8.6939999999999991</v>
      </c>
    </row>
    <row r="33" spans="1:21" ht="24" customHeight="1" x14ac:dyDescent="0.2">
      <c r="A33" s="44" t="s">
        <v>42</v>
      </c>
      <c r="B33" s="9">
        <v>72080</v>
      </c>
      <c r="C33" s="138" t="s">
        <v>145</v>
      </c>
      <c r="D33" s="139"/>
      <c r="E33" s="139"/>
      <c r="F33" s="139"/>
      <c r="G33" s="139"/>
      <c r="H33" s="139"/>
      <c r="I33" s="9" t="s">
        <v>44</v>
      </c>
      <c r="J33" s="10">
        <v>0.6</v>
      </c>
      <c r="K33" s="11">
        <v>130</v>
      </c>
      <c r="L33" s="12">
        <f>J33*K33</f>
        <v>78</v>
      </c>
    </row>
    <row r="34" spans="1:21" ht="13.9" customHeight="1" x14ac:dyDescent="0.2">
      <c r="A34" s="132" t="s">
        <v>99</v>
      </c>
      <c r="B34" s="133"/>
      <c r="C34" s="133"/>
      <c r="D34" s="133"/>
      <c r="E34" s="133"/>
      <c r="F34" s="133"/>
      <c r="G34" s="133"/>
      <c r="H34" s="133"/>
      <c r="I34" s="133"/>
      <c r="J34" s="133"/>
      <c r="K34" s="134"/>
      <c r="L34" s="13">
        <f>SUM(L30:L33)</f>
        <v>989.03399999999988</v>
      </c>
    </row>
    <row r="36" spans="1:21" ht="14.45" customHeight="1" x14ac:dyDescent="0.2">
      <c r="A36" s="135" t="s">
        <v>102</v>
      </c>
      <c r="B36" s="136"/>
      <c r="C36" s="136"/>
      <c r="D36" s="136"/>
      <c r="E36" s="136"/>
      <c r="F36" s="136"/>
      <c r="G36" s="136"/>
      <c r="H36" s="136"/>
      <c r="I36" s="136"/>
      <c r="J36" s="136"/>
      <c r="K36" s="136"/>
      <c r="L36" s="137"/>
    </row>
    <row r="37" spans="1:21" ht="378" customHeight="1" x14ac:dyDescent="0.2">
      <c r="A37" s="44" t="s">
        <v>14</v>
      </c>
      <c r="B37" s="9" t="s">
        <v>8</v>
      </c>
      <c r="C37" s="153" t="s">
        <v>135</v>
      </c>
      <c r="D37" s="154"/>
      <c r="E37" s="154"/>
      <c r="F37" s="154"/>
      <c r="G37" s="154"/>
      <c r="H37" s="155"/>
      <c r="I37" s="9" t="s">
        <v>6</v>
      </c>
      <c r="J37" s="10">
        <v>1</v>
      </c>
      <c r="K37" s="11">
        <v>1397</v>
      </c>
      <c r="L37" s="12">
        <f>J37*K37</f>
        <v>1397</v>
      </c>
      <c r="M37" s="98"/>
      <c r="P37" s="152"/>
      <c r="Q37" s="152"/>
      <c r="R37" s="152"/>
      <c r="S37" s="152"/>
      <c r="T37" s="152"/>
      <c r="U37" s="152"/>
    </row>
    <row r="38" spans="1:21" ht="25.15" customHeight="1" x14ac:dyDescent="0.2">
      <c r="A38" s="44" t="s">
        <v>42</v>
      </c>
      <c r="B38" s="9">
        <v>12</v>
      </c>
      <c r="C38" s="138" t="s">
        <v>43</v>
      </c>
      <c r="D38" s="139"/>
      <c r="E38" s="139"/>
      <c r="F38" s="139"/>
      <c r="G38" s="139"/>
      <c r="H38" s="139"/>
      <c r="I38" s="9" t="s">
        <v>20</v>
      </c>
      <c r="J38" s="10">
        <v>0.33</v>
      </c>
      <c r="K38" s="11">
        <v>13.4</v>
      </c>
      <c r="L38" s="12">
        <f>J38*K38</f>
        <v>4.4220000000000006</v>
      </c>
    </row>
    <row r="39" spans="1:21" ht="21" customHeight="1" x14ac:dyDescent="0.2">
      <c r="A39" s="44" t="s">
        <v>15</v>
      </c>
      <c r="B39" s="9">
        <v>88247</v>
      </c>
      <c r="C39" s="140" t="s">
        <v>19</v>
      </c>
      <c r="D39" s="141"/>
      <c r="E39" s="141"/>
      <c r="F39" s="141"/>
      <c r="G39" s="141"/>
      <c r="H39" s="142"/>
      <c r="I39" s="9" t="s">
        <v>20</v>
      </c>
      <c r="J39" s="10">
        <v>0.33</v>
      </c>
      <c r="K39" s="11">
        <v>14.49</v>
      </c>
      <c r="L39" s="12">
        <f>J39*K39</f>
        <v>4.7817000000000007</v>
      </c>
    </row>
    <row r="40" spans="1:21" ht="24" customHeight="1" x14ac:dyDescent="0.2">
      <c r="A40" s="44" t="s">
        <v>42</v>
      </c>
      <c r="B40" s="9">
        <v>72080</v>
      </c>
      <c r="C40" s="138" t="s">
        <v>145</v>
      </c>
      <c r="D40" s="139"/>
      <c r="E40" s="139"/>
      <c r="F40" s="139"/>
      <c r="G40" s="139"/>
      <c r="H40" s="139"/>
      <c r="I40" s="9" t="s">
        <v>44</v>
      </c>
      <c r="J40" s="10">
        <v>0.33</v>
      </c>
      <c r="K40" s="11">
        <v>130</v>
      </c>
      <c r="L40" s="12">
        <f>J40*K40</f>
        <v>42.9</v>
      </c>
    </row>
    <row r="41" spans="1:21" ht="13.9" customHeight="1" x14ac:dyDescent="0.2">
      <c r="A41" s="132" t="s">
        <v>103</v>
      </c>
      <c r="B41" s="133"/>
      <c r="C41" s="133"/>
      <c r="D41" s="133"/>
      <c r="E41" s="133"/>
      <c r="F41" s="133"/>
      <c r="G41" s="133"/>
      <c r="H41" s="133"/>
      <c r="I41" s="133"/>
      <c r="J41" s="133"/>
      <c r="K41" s="134"/>
      <c r="L41" s="13">
        <f>SUM(L37:L40)</f>
        <v>1449.1037000000001</v>
      </c>
    </row>
    <row r="43" spans="1:21" ht="14.45" customHeight="1" x14ac:dyDescent="0.2">
      <c r="A43" s="135" t="s">
        <v>104</v>
      </c>
      <c r="B43" s="136"/>
      <c r="C43" s="136"/>
      <c r="D43" s="136"/>
      <c r="E43" s="136"/>
      <c r="F43" s="136"/>
      <c r="G43" s="136"/>
      <c r="H43" s="136"/>
      <c r="I43" s="136"/>
      <c r="J43" s="136"/>
      <c r="K43" s="136"/>
      <c r="L43" s="137"/>
    </row>
    <row r="44" spans="1:21" ht="25.15" customHeight="1" x14ac:dyDescent="0.2">
      <c r="A44" s="44" t="s">
        <v>42</v>
      </c>
      <c r="B44" s="9">
        <v>12</v>
      </c>
      <c r="C44" s="138" t="s">
        <v>43</v>
      </c>
      <c r="D44" s="139"/>
      <c r="E44" s="139"/>
      <c r="F44" s="139"/>
      <c r="G44" s="139"/>
      <c r="H44" s="139"/>
      <c r="I44" s="9" t="s">
        <v>20</v>
      </c>
      <c r="J44" s="10">
        <v>0.4</v>
      </c>
      <c r="K44" s="11">
        <v>16.3</v>
      </c>
      <c r="L44" s="12">
        <f>J44*K44</f>
        <v>6.5200000000000005</v>
      </c>
    </row>
    <row r="45" spans="1:21" ht="21" customHeight="1" x14ac:dyDescent="0.2">
      <c r="A45" s="44" t="s">
        <v>15</v>
      </c>
      <c r="B45" s="9">
        <v>88247</v>
      </c>
      <c r="C45" s="140" t="s">
        <v>19</v>
      </c>
      <c r="D45" s="141"/>
      <c r="E45" s="141"/>
      <c r="F45" s="141"/>
      <c r="G45" s="141"/>
      <c r="H45" s="142"/>
      <c r="I45" s="9" t="s">
        <v>20</v>
      </c>
      <c r="J45" s="10">
        <v>0.4</v>
      </c>
      <c r="K45" s="11">
        <v>14.49</v>
      </c>
      <c r="L45" s="12">
        <f>J45*K45</f>
        <v>5.7960000000000003</v>
      </c>
    </row>
    <row r="46" spans="1:21" ht="24" customHeight="1" x14ac:dyDescent="0.2">
      <c r="A46" s="44" t="s">
        <v>42</v>
      </c>
      <c r="B46" s="9">
        <v>72080</v>
      </c>
      <c r="C46" s="138" t="s">
        <v>145</v>
      </c>
      <c r="D46" s="139"/>
      <c r="E46" s="139"/>
      <c r="F46" s="139"/>
      <c r="G46" s="139"/>
      <c r="H46" s="139"/>
      <c r="I46" s="9" t="s">
        <v>44</v>
      </c>
      <c r="J46" s="10">
        <v>0.4</v>
      </c>
      <c r="K46" s="11">
        <v>130</v>
      </c>
      <c r="L46" s="12">
        <f>J46*K46</f>
        <v>52</v>
      </c>
    </row>
    <row r="47" spans="1:21" ht="13.9" customHeight="1" x14ac:dyDescent="0.2">
      <c r="A47" s="132" t="s">
        <v>105</v>
      </c>
      <c r="B47" s="133"/>
      <c r="C47" s="133"/>
      <c r="D47" s="133"/>
      <c r="E47" s="133"/>
      <c r="F47" s="133"/>
      <c r="G47" s="133"/>
      <c r="H47" s="133"/>
      <c r="I47" s="133"/>
      <c r="J47" s="133"/>
      <c r="K47" s="134"/>
      <c r="L47" s="13">
        <f>SUM(L44:L46)</f>
        <v>64.316000000000003</v>
      </c>
    </row>
    <row r="49" spans="1:13" ht="14.45" customHeight="1" x14ac:dyDescent="0.2">
      <c r="A49" s="135" t="s">
        <v>125</v>
      </c>
      <c r="B49" s="136"/>
      <c r="C49" s="136"/>
      <c r="D49" s="136"/>
      <c r="E49" s="136"/>
      <c r="F49" s="136"/>
      <c r="G49" s="136"/>
      <c r="H49" s="136"/>
      <c r="I49" s="136"/>
      <c r="J49" s="136"/>
      <c r="K49" s="136"/>
      <c r="L49" s="137"/>
    </row>
    <row r="50" spans="1:13" ht="100.9" customHeight="1" x14ac:dyDescent="0.2">
      <c r="A50" s="44" t="s">
        <v>14</v>
      </c>
      <c r="B50" s="9" t="s">
        <v>8</v>
      </c>
      <c r="C50" s="138" t="s">
        <v>127</v>
      </c>
      <c r="D50" s="139"/>
      <c r="E50" s="139"/>
      <c r="F50" s="139"/>
      <c r="G50" s="139"/>
      <c r="H50" s="139"/>
      <c r="I50" s="9" t="s">
        <v>6</v>
      </c>
      <c r="J50" s="10">
        <v>1</v>
      </c>
      <c r="K50" s="99">
        <v>415.27</v>
      </c>
      <c r="L50" s="12">
        <f>J50*K50</f>
        <v>415.27</v>
      </c>
      <c r="M50" s="98"/>
    </row>
    <row r="51" spans="1:13" ht="25.15" customHeight="1" x14ac:dyDescent="0.2">
      <c r="A51" s="44" t="s">
        <v>42</v>
      </c>
      <c r="B51" s="9">
        <v>12</v>
      </c>
      <c r="C51" s="138" t="s">
        <v>43</v>
      </c>
      <c r="D51" s="139"/>
      <c r="E51" s="139"/>
      <c r="F51" s="139"/>
      <c r="G51" s="139"/>
      <c r="H51" s="139"/>
      <c r="I51" s="9" t="s">
        <v>20</v>
      </c>
      <c r="J51" s="10">
        <v>0.4</v>
      </c>
      <c r="K51" s="11">
        <v>13.4</v>
      </c>
      <c r="L51" s="12">
        <f>J51*K51</f>
        <v>5.36</v>
      </c>
    </row>
    <row r="52" spans="1:13" ht="21" customHeight="1" x14ac:dyDescent="0.2">
      <c r="A52" s="44" t="s">
        <v>15</v>
      </c>
      <c r="B52" s="9">
        <v>88247</v>
      </c>
      <c r="C52" s="140" t="s">
        <v>19</v>
      </c>
      <c r="D52" s="141"/>
      <c r="E52" s="141"/>
      <c r="F52" s="141"/>
      <c r="G52" s="141"/>
      <c r="H52" s="142"/>
      <c r="I52" s="9" t="s">
        <v>20</v>
      </c>
      <c r="J52" s="10">
        <v>0.4</v>
      </c>
      <c r="K52" s="11">
        <v>14.49</v>
      </c>
      <c r="L52" s="12">
        <f>J52*K52</f>
        <v>5.7960000000000003</v>
      </c>
    </row>
    <row r="53" spans="1:13" ht="24" customHeight="1" x14ac:dyDescent="0.2">
      <c r="A53" s="44" t="s">
        <v>42</v>
      </c>
      <c r="B53" s="9">
        <v>72080</v>
      </c>
      <c r="C53" s="138" t="s">
        <v>145</v>
      </c>
      <c r="D53" s="139"/>
      <c r="E53" s="139"/>
      <c r="F53" s="139"/>
      <c r="G53" s="139"/>
      <c r="H53" s="139"/>
      <c r="I53" s="9" t="s">
        <v>44</v>
      </c>
      <c r="J53" s="10">
        <v>0.4</v>
      </c>
      <c r="K53" s="11">
        <v>130</v>
      </c>
      <c r="L53" s="12">
        <f>J53*K53</f>
        <v>52</v>
      </c>
    </row>
    <row r="54" spans="1:13" ht="13.9" customHeight="1" x14ac:dyDescent="0.2">
      <c r="A54" s="132" t="s">
        <v>126</v>
      </c>
      <c r="B54" s="133"/>
      <c r="C54" s="133"/>
      <c r="D54" s="133"/>
      <c r="E54" s="133"/>
      <c r="F54" s="133"/>
      <c r="G54" s="133"/>
      <c r="H54" s="133"/>
      <c r="I54" s="133"/>
      <c r="J54" s="133"/>
      <c r="K54" s="134"/>
      <c r="L54" s="13">
        <f>SUM(L50:L53)</f>
        <v>478.42599999999999</v>
      </c>
    </row>
  </sheetData>
  <mergeCells count="42">
    <mergeCell ref="P37:U37"/>
    <mergeCell ref="C37:H37"/>
    <mergeCell ref="C38:H38"/>
    <mergeCell ref="C39:H39"/>
    <mergeCell ref="C40:H40"/>
    <mergeCell ref="A41:K41"/>
    <mergeCell ref="A43:L43"/>
    <mergeCell ref="C44:H44"/>
    <mergeCell ref="C45:H45"/>
    <mergeCell ref="C46:H46"/>
    <mergeCell ref="F3:L3"/>
    <mergeCell ref="C53:H53"/>
    <mergeCell ref="A54:K54"/>
    <mergeCell ref="A47:K47"/>
    <mergeCell ref="A49:L49"/>
    <mergeCell ref="C50:H50"/>
    <mergeCell ref="C51:H51"/>
    <mergeCell ref="C52:H52"/>
    <mergeCell ref="C30:H30"/>
    <mergeCell ref="C8:H8"/>
    <mergeCell ref="A22:L22"/>
    <mergeCell ref="C16:H16"/>
    <mergeCell ref="A20:K20"/>
    <mergeCell ref="C17:H17"/>
    <mergeCell ref="C18:H18"/>
    <mergeCell ref="C19:H19"/>
    <mergeCell ref="A13:K13"/>
    <mergeCell ref="A10:L10"/>
    <mergeCell ref="C11:H11"/>
    <mergeCell ref="C12:H12"/>
    <mergeCell ref="A15:L15"/>
    <mergeCell ref="C31:H31"/>
    <mergeCell ref="C32:H32"/>
    <mergeCell ref="C33:H33"/>
    <mergeCell ref="A34:K34"/>
    <mergeCell ref="A36:L36"/>
    <mergeCell ref="A29:L29"/>
    <mergeCell ref="A27:K27"/>
    <mergeCell ref="C23:H23"/>
    <mergeCell ref="C24:H24"/>
    <mergeCell ref="C25:H25"/>
    <mergeCell ref="C26:H26"/>
  </mergeCells>
  <pageMargins left="0.70866141732283472" right="0.70866141732283472" top="0.74803149606299213" bottom="0.74803149606299213" header="0.31496062992125984" footer="0.31496062992125984"/>
  <pageSetup paperSize="9" scale="62" fitToHeight="0" orientation="portrait" r:id="rId1"/>
  <headerFooter alignWithMargins="0">
    <oddFooter>&amp;R&amp;P / &amp;N</oddFooter>
  </headerFooter>
  <drawing r:id="rId2"/>
  <legacyDrawing r:id="rId3"/>
  <oleObjects>
    <mc:AlternateContent xmlns:mc="http://schemas.openxmlformats.org/markup-compatibility/2006">
      <mc:Choice Requires="x14">
        <oleObject progId="Paint.Picture" shapeId="1025" r:id="rId4">
          <objectPr defaultSize="0" autoPict="0" r:id="rId5">
            <anchor moveWithCells="1">
              <from>
                <xdr:col>0</xdr:col>
                <xdr:colOff>400050</xdr:colOff>
                <xdr:row>0</xdr:row>
                <xdr:rowOff>95250</xdr:rowOff>
              </from>
              <to>
                <xdr:col>2</xdr:col>
                <xdr:colOff>466725</xdr:colOff>
                <xdr:row>4</xdr:row>
                <xdr:rowOff>95250</xdr:rowOff>
              </to>
            </anchor>
          </objectPr>
        </oleObject>
      </mc:Choice>
      <mc:Fallback>
        <oleObject progId="Paint.Picture" shapeId="1025" r:id="rId4"/>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56"/>
  <sheetViews>
    <sheetView showGridLines="0" view="pageBreakPreview" zoomScaleNormal="100" zoomScaleSheetLayoutView="100" workbookViewId="0">
      <selection activeCell="I17" sqref="I17"/>
    </sheetView>
  </sheetViews>
  <sheetFormatPr defaultColWidth="9.28515625" defaultRowHeight="12.75" x14ac:dyDescent="0.2"/>
  <cols>
    <col min="1" max="1" width="9.28515625" style="81"/>
    <col min="2" max="2" width="12.140625" style="81" customWidth="1"/>
    <col min="3" max="3" width="9.28515625" style="81"/>
    <col min="4" max="4" width="11" style="81" customWidth="1"/>
    <col min="5" max="257" width="9.28515625" style="81"/>
    <col min="258" max="258" width="12.140625" style="81" customWidth="1"/>
    <col min="259" max="259" width="9.28515625" style="81"/>
    <col min="260" max="260" width="11" style="81" customWidth="1"/>
    <col min="261" max="513" width="9.28515625" style="81"/>
    <col min="514" max="514" width="12.140625" style="81" customWidth="1"/>
    <col min="515" max="515" width="9.28515625" style="81"/>
    <col min="516" max="516" width="11" style="81" customWidth="1"/>
    <col min="517" max="769" width="9.28515625" style="81"/>
    <col min="770" max="770" width="12.140625" style="81" customWidth="1"/>
    <col min="771" max="771" width="9.28515625" style="81"/>
    <col min="772" max="772" width="11" style="81" customWidth="1"/>
    <col min="773" max="1025" width="9.28515625" style="81"/>
    <col min="1026" max="1026" width="12.140625" style="81" customWidth="1"/>
    <col min="1027" max="1027" width="9.28515625" style="81"/>
    <col min="1028" max="1028" width="11" style="81" customWidth="1"/>
    <col min="1029" max="1281" width="9.28515625" style="81"/>
    <col min="1282" max="1282" width="12.140625" style="81" customWidth="1"/>
    <col min="1283" max="1283" width="9.28515625" style="81"/>
    <col min="1284" max="1284" width="11" style="81" customWidth="1"/>
    <col min="1285" max="1537" width="9.28515625" style="81"/>
    <col min="1538" max="1538" width="12.140625" style="81" customWidth="1"/>
    <col min="1539" max="1539" width="9.28515625" style="81"/>
    <col min="1540" max="1540" width="11" style="81" customWidth="1"/>
    <col min="1541" max="1793" width="9.28515625" style="81"/>
    <col min="1794" max="1794" width="12.140625" style="81" customWidth="1"/>
    <col min="1795" max="1795" width="9.28515625" style="81"/>
    <col min="1796" max="1796" width="11" style="81" customWidth="1"/>
    <col min="1797" max="2049" width="9.28515625" style="81"/>
    <col min="2050" max="2050" width="12.140625" style="81" customWidth="1"/>
    <col min="2051" max="2051" width="9.28515625" style="81"/>
    <col min="2052" max="2052" width="11" style="81" customWidth="1"/>
    <col min="2053" max="2305" width="9.28515625" style="81"/>
    <col min="2306" max="2306" width="12.140625" style="81" customWidth="1"/>
    <col min="2307" max="2307" width="9.28515625" style="81"/>
    <col min="2308" max="2308" width="11" style="81" customWidth="1"/>
    <col min="2309" max="2561" width="9.28515625" style="81"/>
    <col min="2562" max="2562" width="12.140625" style="81" customWidth="1"/>
    <col min="2563" max="2563" width="9.28515625" style="81"/>
    <col min="2564" max="2564" width="11" style="81" customWidth="1"/>
    <col min="2565" max="2817" width="9.28515625" style="81"/>
    <col min="2818" max="2818" width="12.140625" style="81" customWidth="1"/>
    <col min="2819" max="2819" width="9.28515625" style="81"/>
    <col min="2820" max="2820" width="11" style="81" customWidth="1"/>
    <col min="2821" max="3073" width="9.28515625" style="81"/>
    <col min="3074" max="3074" width="12.140625" style="81" customWidth="1"/>
    <col min="3075" max="3075" width="9.28515625" style="81"/>
    <col min="3076" max="3076" width="11" style="81" customWidth="1"/>
    <col min="3077" max="3329" width="9.28515625" style="81"/>
    <col min="3330" max="3330" width="12.140625" style="81" customWidth="1"/>
    <col min="3331" max="3331" width="9.28515625" style="81"/>
    <col min="3332" max="3332" width="11" style="81" customWidth="1"/>
    <col min="3333" max="3585" width="9.28515625" style="81"/>
    <col min="3586" max="3586" width="12.140625" style="81" customWidth="1"/>
    <col min="3587" max="3587" width="9.28515625" style="81"/>
    <col min="3588" max="3588" width="11" style="81" customWidth="1"/>
    <col min="3589" max="3841" width="9.28515625" style="81"/>
    <col min="3842" max="3842" width="12.140625" style="81" customWidth="1"/>
    <col min="3843" max="3843" width="9.28515625" style="81"/>
    <col min="3844" max="3844" width="11" style="81" customWidth="1"/>
    <col min="3845" max="4097" width="9.28515625" style="81"/>
    <col min="4098" max="4098" width="12.140625" style="81" customWidth="1"/>
    <col min="4099" max="4099" width="9.28515625" style="81"/>
    <col min="4100" max="4100" width="11" style="81" customWidth="1"/>
    <col min="4101" max="4353" width="9.28515625" style="81"/>
    <col min="4354" max="4354" width="12.140625" style="81" customWidth="1"/>
    <col min="4355" max="4355" width="9.28515625" style="81"/>
    <col min="4356" max="4356" width="11" style="81" customWidth="1"/>
    <col min="4357" max="4609" width="9.28515625" style="81"/>
    <col min="4610" max="4610" width="12.140625" style="81" customWidth="1"/>
    <col min="4611" max="4611" width="9.28515625" style="81"/>
    <col min="4612" max="4612" width="11" style="81" customWidth="1"/>
    <col min="4613" max="4865" width="9.28515625" style="81"/>
    <col min="4866" max="4866" width="12.140625" style="81" customWidth="1"/>
    <col min="4867" max="4867" width="9.28515625" style="81"/>
    <col min="4868" max="4868" width="11" style="81" customWidth="1"/>
    <col min="4869" max="5121" width="9.28515625" style="81"/>
    <col min="5122" max="5122" width="12.140625" style="81" customWidth="1"/>
    <col min="5123" max="5123" width="9.28515625" style="81"/>
    <col min="5124" max="5124" width="11" style="81" customWidth="1"/>
    <col min="5125" max="5377" width="9.28515625" style="81"/>
    <col min="5378" max="5378" width="12.140625" style="81" customWidth="1"/>
    <col min="5379" max="5379" width="9.28515625" style="81"/>
    <col min="5380" max="5380" width="11" style="81" customWidth="1"/>
    <col min="5381" max="5633" width="9.28515625" style="81"/>
    <col min="5634" max="5634" width="12.140625" style="81" customWidth="1"/>
    <col min="5635" max="5635" width="9.28515625" style="81"/>
    <col min="5636" max="5636" width="11" style="81" customWidth="1"/>
    <col min="5637" max="5889" width="9.28515625" style="81"/>
    <col min="5890" max="5890" width="12.140625" style="81" customWidth="1"/>
    <col min="5891" max="5891" width="9.28515625" style="81"/>
    <col min="5892" max="5892" width="11" style="81" customWidth="1"/>
    <col min="5893" max="6145" width="9.28515625" style="81"/>
    <col min="6146" max="6146" width="12.140625" style="81" customWidth="1"/>
    <col min="6147" max="6147" width="9.28515625" style="81"/>
    <col min="6148" max="6148" width="11" style="81" customWidth="1"/>
    <col min="6149" max="6401" width="9.28515625" style="81"/>
    <col min="6402" max="6402" width="12.140625" style="81" customWidth="1"/>
    <col min="6403" max="6403" width="9.28515625" style="81"/>
    <col min="6404" max="6404" width="11" style="81" customWidth="1"/>
    <col min="6405" max="6657" width="9.28515625" style="81"/>
    <col min="6658" max="6658" width="12.140625" style="81" customWidth="1"/>
    <col min="6659" max="6659" width="9.28515625" style="81"/>
    <col min="6660" max="6660" width="11" style="81" customWidth="1"/>
    <col min="6661" max="6913" width="9.28515625" style="81"/>
    <col min="6914" max="6914" width="12.140625" style="81" customWidth="1"/>
    <col min="6915" max="6915" width="9.28515625" style="81"/>
    <col min="6916" max="6916" width="11" style="81" customWidth="1"/>
    <col min="6917" max="7169" width="9.28515625" style="81"/>
    <col min="7170" max="7170" width="12.140625" style="81" customWidth="1"/>
    <col min="7171" max="7171" width="9.28515625" style="81"/>
    <col min="7172" max="7172" width="11" style="81" customWidth="1"/>
    <col min="7173" max="7425" width="9.28515625" style="81"/>
    <col min="7426" max="7426" width="12.140625" style="81" customWidth="1"/>
    <col min="7427" max="7427" width="9.28515625" style="81"/>
    <col min="7428" max="7428" width="11" style="81" customWidth="1"/>
    <col min="7429" max="7681" width="9.28515625" style="81"/>
    <col min="7682" max="7682" width="12.140625" style="81" customWidth="1"/>
    <col min="7683" max="7683" width="9.28515625" style="81"/>
    <col min="7684" max="7684" width="11" style="81" customWidth="1"/>
    <col min="7685" max="7937" width="9.28515625" style="81"/>
    <col min="7938" max="7938" width="12.140625" style="81" customWidth="1"/>
    <col min="7939" max="7939" width="9.28515625" style="81"/>
    <col min="7940" max="7940" width="11" style="81" customWidth="1"/>
    <col min="7941" max="8193" width="9.28515625" style="81"/>
    <col min="8194" max="8194" width="12.140625" style="81" customWidth="1"/>
    <col min="8195" max="8195" width="9.28515625" style="81"/>
    <col min="8196" max="8196" width="11" style="81" customWidth="1"/>
    <col min="8197" max="8449" width="9.28515625" style="81"/>
    <col min="8450" max="8450" width="12.140625" style="81" customWidth="1"/>
    <col min="8451" max="8451" width="9.28515625" style="81"/>
    <col min="8452" max="8452" width="11" style="81" customWidth="1"/>
    <col min="8453" max="8705" width="9.28515625" style="81"/>
    <col min="8706" max="8706" width="12.140625" style="81" customWidth="1"/>
    <col min="8707" max="8707" width="9.28515625" style="81"/>
    <col min="8708" max="8708" width="11" style="81" customWidth="1"/>
    <col min="8709" max="8961" width="9.28515625" style="81"/>
    <col min="8962" max="8962" width="12.140625" style="81" customWidth="1"/>
    <col min="8963" max="8963" width="9.28515625" style="81"/>
    <col min="8964" max="8964" width="11" style="81" customWidth="1"/>
    <col min="8965" max="9217" width="9.28515625" style="81"/>
    <col min="9218" max="9218" width="12.140625" style="81" customWidth="1"/>
    <col min="9219" max="9219" width="9.28515625" style="81"/>
    <col min="9220" max="9220" width="11" style="81" customWidth="1"/>
    <col min="9221" max="9473" width="9.28515625" style="81"/>
    <col min="9474" max="9474" width="12.140625" style="81" customWidth="1"/>
    <col min="9475" max="9475" width="9.28515625" style="81"/>
    <col min="9476" max="9476" width="11" style="81" customWidth="1"/>
    <col min="9477" max="9729" width="9.28515625" style="81"/>
    <col min="9730" max="9730" width="12.140625" style="81" customWidth="1"/>
    <col min="9731" max="9731" width="9.28515625" style="81"/>
    <col min="9732" max="9732" width="11" style="81" customWidth="1"/>
    <col min="9733" max="9985" width="9.28515625" style="81"/>
    <col min="9986" max="9986" width="12.140625" style="81" customWidth="1"/>
    <col min="9987" max="9987" width="9.28515625" style="81"/>
    <col min="9988" max="9988" width="11" style="81" customWidth="1"/>
    <col min="9989" max="10241" width="9.28515625" style="81"/>
    <col min="10242" max="10242" width="12.140625" style="81" customWidth="1"/>
    <col min="10243" max="10243" width="9.28515625" style="81"/>
    <col min="10244" max="10244" width="11" style="81" customWidth="1"/>
    <col min="10245" max="10497" width="9.28515625" style="81"/>
    <col min="10498" max="10498" width="12.140625" style="81" customWidth="1"/>
    <col min="10499" max="10499" width="9.28515625" style="81"/>
    <col min="10500" max="10500" width="11" style="81" customWidth="1"/>
    <col min="10501" max="10753" width="9.28515625" style="81"/>
    <col min="10754" max="10754" width="12.140625" style="81" customWidth="1"/>
    <col min="10755" max="10755" width="9.28515625" style="81"/>
    <col min="10756" max="10756" width="11" style="81" customWidth="1"/>
    <col min="10757" max="11009" width="9.28515625" style="81"/>
    <col min="11010" max="11010" width="12.140625" style="81" customWidth="1"/>
    <col min="11011" max="11011" width="9.28515625" style="81"/>
    <col min="11012" max="11012" width="11" style="81" customWidth="1"/>
    <col min="11013" max="11265" width="9.28515625" style="81"/>
    <col min="11266" max="11266" width="12.140625" style="81" customWidth="1"/>
    <col min="11267" max="11267" width="9.28515625" style="81"/>
    <col min="11268" max="11268" width="11" style="81" customWidth="1"/>
    <col min="11269" max="11521" width="9.28515625" style="81"/>
    <col min="11522" max="11522" width="12.140625" style="81" customWidth="1"/>
    <col min="11523" max="11523" width="9.28515625" style="81"/>
    <col min="11524" max="11524" width="11" style="81" customWidth="1"/>
    <col min="11525" max="11777" width="9.28515625" style="81"/>
    <col min="11778" max="11778" width="12.140625" style="81" customWidth="1"/>
    <col min="11779" max="11779" width="9.28515625" style="81"/>
    <col min="11780" max="11780" width="11" style="81" customWidth="1"/>
    <col min="11781" max="12033" width="9.28515625" style="81"/>
    <col min="12034" max="12034" width="12.140625" style="81" customWidth="1"/>
    <col min="12035" max="12035" width="9.28515625" style="81"/>
    <col min="12036" max="12036" width="11" style="81" customWidth="1"/>
    <col min="12037" max="12289" width="9.28515625" style="81"/>
    <col min="12290" max="12290" width="12.140625" style="81" customWidth="1"/>
    <col min="12291" max="12291" width="9.28515625" style="81"/>
    <col min="12292" max="12292" width="11" style="81" customWidth="1"/>
    <col min="12293" max="12545" width="9.28515625" style="81"/>
    <col min="12546" max="12546" width="12.140625" style="81" customWidth="1"/>
    <col min="12547" max="12547" width="9.28515625" style="81"/>
    <col min="12548" max="12548" width="11" style="81" customWidth="1"/>
    <col min="12549" max="12801" width="9.28515625" style="81"/>
    <col min="12802" max="12802" width="12.140625" style="81" customWidth="1"/>
    <col min="12803" max="12803" width="9.28515625" style="81"/>
    <col min="12804" max="12804" width="11" style="81" customWidth="1"/>
    <col min="12805" max="13057" width="9.28515625" style="81"/>
    <col min="13058" max="13058" width="12.140625" style="81" customWidth="1"/>
    <col min="13059" max="13059" width="9.28515625" style="81"/>
    <col min="13060" max="13060" width="11" style="81" customWidth="1"/>
    <col min="13061" max="13313" width="9.28515625" style="81"/>
    <col min="13314" max="13314" width="12.140625" style="81" customWidth="1"/>
    <col min="13315" max="13315" width="9.28515625" style="81"/>
    <col min="13316" max="13316" width="11" style="81" customWidth="1"/>
    <col min="13317" max="13569" width="9.28515625" style="81"/>
    <col min="13570" max="13570" width="12.140625" style="81" customWidth="1"/>
    <col min="13571" max="13571" width="9.28515625" style="81"/>
    <col min="13572" max="13572" width="11" style="81" customWidth="1"/>
    <col min="13573" max="13825" width="9.28515625" style="81"/>
    <col min="13826" max="13826" width="12.140625" style="81" customWidth="1"/>
    <col min="13827" max="13827" width="9.28515625" style="81"/>
    <col min="13828" max="13828" width="11" style="81" customWidth="1"/>
    <col min="13829" max="14081" width="9.28515625" style="81"/>
    <col min="14082" max="14082" width="12.140625" style="81" customWidth="1"/>
    <col min="14083" max="14083" width="9.28515625" style="81"/>
    <col min="14084" max="14084" width="11" style="81" customWidth="1"/>
    <col min="14085" max="14337" width="9.28515625" style="81"/>
    <col min="14338" max="14338" width="12.140625" style="81" customWidth="1"/>
    <col min="14339" max="14339" width="9.28515625" style="81"/>
    <col min="14340" max="14340" width="11" style="81" customWidth="1"/>
    <col min="14341" max="14593" width="9.28515625" style="81"/>
    <col min="14594" max="14594" width="12.140625" style="81" customWidth="1"/>
    <col min="14595" max="14595" width="9.28515625" style="81"/>
    <col min="14596" max="14596" width="11" style="81" customWidth="1"/>
    <col min="14597" max="14849" width="9.28515625" style="81"/>
    <col min="14850" max="14850" width="12.140625" style="81" customWidth="1"/>
    <col min="14851" max="14851" width="9.28515625" style="81"/>
    <col min="14852" max="14852" width="11" style="81" customWidth="1"/>
    <col min="14853" max="15105" width="9.28515625" style="81"/>
    <col min="15106" max="15106" width="12.140625" style="81" customWidth="1"/>
    <col min="15107" max="15107" width="9.28515625" style="81"/>
    <col min="15108" max="15108" width="11" style="81" customWidth="1"/>
    <col min="15109" max="15361" width="9.28515625" style="81"/>
    <col min="15362" max="15362" width="12.140625" style="81" customWidth="1"/>
    <col min="15363" max="15363" width="9.28515625" style="81"/>
    <col min="15364" max="15364" width="11" style="81" customWidth="1"/>
    <col min="15365" max="15617" width="9.28515625" style="81"/>
    <col min="15618" max="15618" width="12.140625" style="81" customWidth="1"/>
    <col min="15619" max="15619" width="9.28515625" style="81"/>
    <col min="15620" max="15620" width="11" style="81" customWidth="1"/>
    <col min="15621" max="15873" width="9.28515625" style="81"/>
    <col min="15874" max="15874" width="12.140625" style="81" customWidth="1"/>
    <col min="15875" max="15875" width="9.28515625" style="81"/>
    <col min="15876" max="15876" width="11" style="81" customWidth="1"/>
    <col min="15877" max="16129" width="9.28515625" style="81"/>
    <col min="16130" max="16130" width="12.140625" style="81" customWidth="1"/>
    <col min="16131" max="16131" width="9.28515625" style="81"/>
    <col min="16132" max="16132" width="11" style="81" customWidth="1"/>
    <col min="16133" max="16384" width="9.28515625" style="81"/>
  </cols>
  <sheetData>
    <row r="1" spans="1:10" x14ac:dyDescent="0.2">
      <c r="A1" s="80"/>
      <c r="B1" s="80"/>
      <c r="C1" s="80"/>
      <c r="D1" s="80"/>
      <c r="E1" s="80"/>
      <c r="F1" s="80"/>
      <c r="G1" s="80"/>
      <c r="H1" s="80"/>
      <c r="I1" s="80"/>
      <c r="J1" s="80"/>
    </row>
    <row r="2" spans="1:10" x14ac:dyDescent="0.2">
      <c r="A2" s="80"/>
      <c r="B2" s="80"/>
      <c r="C2" s="80"/>
      <c r="D2" s="80"/>
      <c r="E2" s="80"/>
      <c r="F2" s="80"/>
      <c r="G2" s="80"/>
      <c r="H2" s="80"/>
      <c r="I2" s="80"/>
      <c r="J2" s="80"/>
    </row>
    <row r="3" spans="1:10" x14ac:dyDescent="0.2">
      <c r="A3" s="80"/>
      <c r="B3" s="80"/>
      <c r="C3" s="80"/>
      <c r="D3" s="80"/>
      <c r="E3" s="80"/>
      <c r="F3" s="80"/>
      <c r="G3" s="80"/>
      <c r="H3" s="80"/>
      <c r="I3" s="80"/>
      <c r="J3" s="80"/>
    </row>
    <row r="4" spans="1:10" ht="15" x14ac:dyDescent="0.25">
      <c r="A4" s="80"/>
      <c r="B4" s="82" t="s">
        <v>72</v>
      </c>
      <c r="C4" s="157" t="s">
        <v>131</v>
      </c>
      <c r="D4" s="157"/>
      <c r="E4" s="157"/>
      <c r="F4" s="157"/>
      <c r="G4" s="157"/>
      <c r="H4" s="157"/>
      <c r="I4" s="157"/>
      <c r="J4" s="80"/>
    </row>
    <row r="5" spans="1:10" x14ac:dyDescent="0.2">
      <c r="A5" s="80"/>
      <c r="B5" s="80"/>
      <c r="C5" s="80"/>
      <c r="D5" s="80"/>
      <c r="E5" s="80"/>
      <c r="F5" s="80"/>
      <c r="G5" s="80"/>
      <c r="H5" s="80"/>
      <c r="I5" s="80"/>
      <c r="J5" s="80"/>
    </row>
    <row r="6" spans="1:10" x14ac:dyDescent="0.2">
      <c r="A6" s="80"/>
      <c r="B6" s="80"/>
      <c r="C6" s="80"/>
      <c r="D6" s="80"/>
      <c r="E6" s="80"/>
      <c r="F6" s="80"/>
      <c r="G6" s="80"/>
      <c r="H6" s="80"/>
      <c r="I6" s="80"/>
      <c r="J6" s="80"/>
    </row>
    <row r="7" spans="1:10" x14ac:dyDescent="0.2">
      <c r="A7" s="80"/>
      <c r="B7" s="80"/>
      <c r="C7" s="80"/>
      <c r="D7" s="80"/>
      <c r="E7" s="80"/>
      <c r="F7" s="80"/>
      <c r="G7" s="80"/>
      <c r="H7" s="80"/>
      <c r="I7" s="80"/>
      <c r="J7" s="80"/>
    </row>
    <row r="8" spans="1:10" x14ac:dyDescent="0.2">
      <c r="A8" s="80"/>
      <c r="B8" s="80"/>
      <c r="C8" s="80"/>
      <c r="D8" s="80"/>
      <c r="E8" s="80"/>
      <c r="F8" s="80"/>
      <c r="G8" s="80"/>
      <c r="H8" s="80"/>
      <c r="I8" s="80"/>
      <c r="J8" s="80"/>
    </row>
    <row r="9" spans="1:10" x14ac:dyDescent="0.2">
      <c r="A9" s="80"/>
      <c r="B9" s="80"/>
      <c r="C9" s="80"/>
      <c r="D9" s="80"/>
      <c r="E9" s="80"/>
      <c r="F9" s="80"/>
      <c r="G9" s="80"/>
      <c r="H9" s="80"/>
      <c r="I9" s="80"/>
      <c r="J9" s="80"/>
    </row>
    <row r="10" spans="1:10" x14ac:dyDescent="0.2">
      <c r="A10" s="80"/>
      <c r="B10" s="80"/>
      <c r="C10" s="80"/>
      <c r="D10" s="80"/>
      <c r="E10" s="80"/>
      <c r="F10" s="80"/>
      <c r="G10" s="80"/>
      <c r="H10" s="80"/>
      <c r="I10" s="80"/>
      <c r="J10" s="80"/>
    </row>
    <row r="11" spans="1:10" ht="21" x14ac:dyDescent="0.25">
      <c r="A11" s="158" t="s">
        <v>73</v>
      </c>
      <c r="B11" s="158"/>
      <c r="C11" s="158"/>
      <c r="D11" s="158"/>
      <c r="E11" s="158"/>
      <c r="F11" s="158"/>
      <c r="G11" s="158"/>
      <c r="H11" s="158"/>
      <c r="I11" s="158"/>
      <c r="J11" s="158"/>
    </row>
    <row r="12" spans="1:10" ht="15.75" x14ac:dyDescent="0.25">
      <c r="A12" s="159"/>
      <c r="B12" s="159"/>
      <c r="C12" s="159"/>
      <c r="D12" s="159"/>
      <c r="E12" s="159"/>
      <c r="F12" s="159"/>
      <c r="G12" s="159"/>
      <c r="H12" s="159"/>
      <c r="I12" s="159"/>
      <c r="J12" s="159"/>
    </row>
    <row r="13" spans="1:10" x14ac:dyDescent="0.2">
      <c r="A13" s="80"/>
      <c r="B13" s="80"/>
      <c r="C13" s="80"/>
      <c r="D13" s="80"/>
      <c r="E13" s="80"/>
      <c r="F13" s="80"/>
      <c r="G13" s="80"/>
      <c r="H13" s="80"/>
      <c r="I13" s="80"/>
      <c r="J13" s="80"/>
    </row>
    <row r="14" spans="1:10" ht="14.25" x14ac:dyDescent="0.2">
      <c r="A14" s="83"/>
      <c r="B14" s="83"/>
      <c r="C14" s="83"/>
      <c r="D14" s="83"/>
      <c r="E14" s="83"/>
      <c r="F14" s="83"/>
      <c r="G14" s="83"/>
      <c r="H14" s="83"/>
      <c r="I14" s="83"/>
      <c r="J14" s="83"/>
    </row>
    <row r="15" spans="1:10" ht="42" customHeight="1" x14ac:dyDescent="0.2">
      <c r="A15" s="160" t="s">
        <v>181</v>
      </c>
      <c r="B15" s="160"/>
      <c r="C15" s="160"/>
      <c r="D15" s="160"/>
      <c r="E15" s="160"/>
      <c r="F15" s="160"/>
      <c r="G15" s="160"/>
      <c r="H15" s="160"/>
      <c r="I15" s="160"/>
      <c r="J15" s="160"/>
    </row>
    <row r="16" spans="1:10" ht="16.149999999999999" customHeight="1" x14ac:dyDescent="0.2">
      <c r="A16" s="83" t="s">
        <v>74</v>
      </c>
      <c r="B16" s="83"/>
      <c r="C16" s="83"/>
      <c r="D16" s="84">
        <v>5.7000000000000002E-2</v>
      </c>
      <c r="E16" s="83" t="s">
        <v>75</v>
      </c>
      <c r="F16" s="83"/>
      <c r="G16" s="83"/>
      <c r="H16" s="83"/>
      <c r="I16" s="83"/>
      <c r="J16" s="84"/>
    </row>
    <row r="17" spans="1:10" ht="14.25" x14ac:dyDescent="0.2">
      <c r="A17" s="83" t="s">
        <v>76</v>
      </c>
      <c r="B17" s="83"/>
      <c r="C17" s="83"/>
      <c r="D17" s="84">
        <v>0.03</v>
      </c>
      <c r="E17" s="83" t="s">
        <v>77</v>
      </c>
      <c r="F17" s="83"/>
      <c r="G17" s="83"/>
      <c r="H17" s="83"/>
      <c r="I17" s="83"/>
      <c r="J17" s="84"/>
    </row>
    <row r="18" spans="1:10" ht="14.25" x14ac:dyDescent="0.2">
      <c r="A18" s="83" t="s">
        <v>78</v>
      </c>
      <c r="B18" s="83"/>
      <c r="C18" s="83"/>
      <c r="D18" s="84">
        <v>1.7749999999999998E-2</v>
      </c>
      <c r="E18" s="83" t="s">
        <v>79</v>
      </c>
      <c r="F18" s="83"/>
      <c r="G18" s="83"/>
      <c r="H18" s="83"/>
      <c r="I18" s="83"/>
      <c r="J18" s="84"/>
    </row>
    <row r="19" spans="1:10" ht="14.25" x14ac:dyDescent="0.2">
      <c r="A19" s="83" t="s">
        <v>80</v>
      </c>
      <c r="B19" s="83"/>
      <c r="C19" s="83"/>
      <c r="D19" s="84">
        <v>6.4399999999999999E-2</v>
      </c>
      <c r="E19" s="83" t="s">
        <v>81</v>
      </c>
      <c r="F19" s="83"/>
      <c r="G19" s="83"/>
      <c r="H19" s="83"/>
      <c r="I19" s="83"/>
      <c r="J19" s="84"/>
    </row>
    <row r="20" spans="1:10" ht="14.25" x14ac:dyDescent="0.2">
      <c r="A20" s="83" t="s">
        <v>82</v>
      </c>
      <c r="B20" s="83"/>
      <c r="C20" s="83"/>
      <c r="D20" s="84">
        <v>6.4999999999999997E-3</v>
      </c>
      <c r="E20" s="83" t="s">
        <v>83</v>
      </c>
      <c r="F20" s="83"/>
      <c r="G20" s="83"/>
      <c r="H20" s="83"/>
      <c r="I20" s="83"/>
      <c r="J20" s="84"/>
    </row>
    <row r="21" spans="1:10" ht="14.25" x14ac:dyDescent="0.2">
      <c r="A21" s="83" t="s">
        <v>84</v>
      </c>
      <c r="B21" s="83"/>
      <c r="C21" s="83"/>
      <c r="D21" s="84">
        <v>0.03</v>
      </c>
      <c r="E21" s="83" t="s">
        <v>83</v>
      </c>
      <c r="F21" s="83"/>
      <c r="G21" s="83"/>
      <c r="H21" s="83"/>
      <c r="I21" s="83"/>
      <c r="J21" s="84"/>
    </row>
    <row r="22" spans="1:10" ht="14.25" x14ac:dyDescent="0.2">
      <c r="A22" s="85" t="s">
        <v>85</v>
      </c>
      <c r="B22" s="80"/>
      <c r="C22" s="80"/>
      <c r="D22" s="86">
        <v>0.02</v>
      </c>
      <c r="E22" s="87" t="s">
        <v>83</v>
      </c>
      <c r="F22" s="80"/>
      <c r="G22" s="88"/>
      <c r="H22" s="80"/>
      <c r="I22" s="80"/>
      <c r="J22" s="86"/>
    </row>
    <row r="23" spans="1:10" x14ac:dyDescent="0.2">
      <c r="A23" s="89"/>
      <c r="B23" s="90"/>
      <c r="C23" s="91"/>
      <c r="D23" s="91"/>
      <c r="E23" s="91"/>
      <c r="F23" s="90"/>
      <c r="G23" s="90"/>
      <c r="H23" s="80"/>
      <c r="I23" s="80"/>
      <c r="J23" s="80"/>
    </row>
    <row r="24" spans="1:10" x14ac:dyDescent="0.2">
      <c r="A24" s="92" t="s">
        <v>86</v>
      </c>
      <c r="B24" s="90"/>
      <c r="C24" s="91"/>
      <c r="D24" s="91"/>
      <c r="E24" s="91"/>
      <c r="F24" s="90"/>
      <c r="G24" s="90"/>
      <c r="H24" s="80"/>
      <c r="I24" s="80"/>
      <c r="J24" s="80"/>
    </row>
    <row r="25" spans="1:10" x14ac:dyDescent="0.2">
      <c r="A25" s="93" t="s">
        <v>87</v>
      </c>
      <c r="B25" s="90"/>
      <c r="C25" s="91"/>
      <c r="D25" s="91"/>
      <c r="E25" s="91"/>
      <c r="F25" s="90"/>
      <c r="G25" s="90"/>
      <c r="H25" s="80"/>
      <c r="I25" s="80"/>
      <c r="J25" s="80"/>
    </row>
    <row r="26" spans="1:10" x14ac:dyDescent="0.2">
      <c r="A26" s="89"/>
      <c r="B26" s="90"/>
      <c r="C26" s="91"/>
      <c r="D26" s="91"/>
      <c r="E26" s="91"/>
      <c r="F26" s="90"/>
      <c r="G26" s="90"/>
      <c r="H26" s="80"/>
      <c r="I26" s="80"/>
      <c r="J26" s="80"/>
    </row>
    <row r="27" spans="1:10" ht="14.25" x14ac:dyDescent="0.2">
      <c r="A27" s="83" t="s">
        <v>88</v>
      </c>
      <c r="B27" s="83" t="s">
        <v>89</v>
      </c>
      <c r="C27" s="83"/>
      <c r="D27" s="83"/>
      <c r="E27" s="83"/>
      <c r="F27" s="83"/>
      <c r="G27" s="83"/>
      <c r="H27" s="83"/>
      <c r="I27" s="83"/>
      <c r="J27" s="83"/>
    </row>
    <row r="28" spans="1:10" ht="14.25" x14ac:dyDescent="0.2">
      <c r="A28" s="83"/>
      <c r="B28" s="83"/>
      <c r="C28" s="83"/>
      <c r="D28" s="83"/>
      <c r="E28" s="83"/>
      <c r="F28" s="83"/>
      <c r="G28" s="83"/>
      <c r="H28" s="83"/>
      <c r="I28" s="83"/>
      <c r="J28" s="83"/>
    </row>
    <row r="29" spans="1:10" ht="15" x14ac:dyDescent="0.2">
      <c r="A29" s="94" t="s">
        <v>88</v>
      </c>
      <c r="B29" s="95">
        <f>((((1+D16)*(1+D17)*(1+D18)*(1+D19))/(1-(SUM(D20:D22))))-1)</f>
        <v>0.25001805076947559</v>
      </c>
      <c r="C29" s="83"/>
      <c r="D29" s="83"/>
      <c r="E29" s="96"/>
      <c r="F29" s="83"/>
      <c r="G29" s="83"/>
      <c r="H29" s="83"/>
      <c r="I29" s="83"/>
      <c r="J29" s="83"/>
    </row>
    <row r="30" spans="1:10" x14ac:dyDescent="0.2">
      <c r="A30" s="89"/>
      <c r="B30" s="90"/>
      <c r="C30" s="91"/>
      <c r="D30" s="91"/>
      <c r="E30" s="91"/>
      <c r="F30" s="90"/>
      <c r="G30" s="90"/>
      <c r="H30" s="80"/>
      <c r="I30" s="80"/>
      <c r="J30" s="80"/>
    </row>
    <row r="31" spans="1:10" x14ac:dyDescent="0.2">
      <c r="A31" s="89"/>
      <c r="B31" s="90"/>
      <c r="C31" s="91"/>
      <c r="D31" s="91"/>
      <c r="E31" s="91"/>
      <c r="F31" s="90"/>
      <c r="G31" s="90"/>
      <c r="H31" s="80"/>
      <c r="I31" s="80"/>
      <c r="J31" s="80"/>
    </row>
    <row r="32" spans="1:10" x14ac:dyDescent="0.2">
      <c r="A32" s="161"/>
      <c r="B32" s="161"/>
      <c r="C32" s="161"/>
      <c r="D32" s="161"/>
      <c r="E32" s="161"/>
      <c r="F32" s="161"/>
      <c r="G32" s="161"/>
      <c r="H32" s="161"/>
      <c r="I32" s="161"/>
      <c r="J32" s="161"/>
    </row>
    <row r="33" spans="1:10" x14ac:dyDescent="0.2">
      <c r="A33" s="89"/>
      <c r="B33" s="90"/>
      <c r="C33" s="91"/>
      <c r="D33" s="91"/>
      <c r="E33" s="91"/>
      <c r="F33" s="90"/>
      <c r="G33" s="90"/>
      <c r="H33" s="80"/>
      <c r="I33" s="80"/>
      <c r="J33" s="80"/>
    </row>
    <row r="34" spans="1:10" x14ac:dyDescent="0.2">
      <c r="A34" s="89"/>
      <c r="B34" s="90"/>
      <c r="C34" s="91"/>
      <c r="D34" s="91"/>
      <c r="E34" s="91"/>
      <c r="F34" s="90"/>
      <c r="G34" s="90"/>
      <c r="H34" s="80"/>
      <c r="I34" s="80"/>
      <c r="J34" s="80"/>
    </row>
    <row r="35" spans="1:10" x14ac:dyDescent="0.2">
      <c r="A35" s="89"/>
      <c r="B35" s="90"/>
      <c r="C35" s="91"/>
      <c r="D35" s="91"/>
      <c r="E35" s="91"/>
      <c r="F35" s="90"/>
      <c r="G35" s="90"/>
      <c r="H35" s="80"/>
      <c r="I35" s="80"/>
      <c r="J35" s="80"/>
    </row>
    <row r="36" spans="1:10" x14ac:dyDescent="0.2">
      <c r="A36" s="89"/>
      <c r="B36" s="90"/>
      <c r="C36" s="91"/>
      <c r="D36" s="91"/>
      <c r="E36" s="91"/>
      <c r="F36" s="90"/>
      <c r="G36" s="90"/>
      <c r="H36" s="80"/>
      <c r="I36" s="80"/>
      <c r="J36" s="80"/>
    </row>
    <row r="37" spans="1:10" x14ac:dyDescent="0.2">
      <c r="A37" s="162"/>
      <c r="B37" s="162"/>
      <c r="C37" s="162"/>
      <c r="D37" s="162"/>
      <c r="E37" s="162"/>
      <c r="F37" s="162"/>
      <c r="G37" s="162"/>
      <c r="H37" s="162"/>
      <c r="I37" s="162"/>
      <c r="J37" s="162"/>
    </row>
    <row r="38" spans="1:10" x14ac:dyDescent="0.2">
      <c r="A38" s="156"/>
      <c r="B38" s="156"/>
      <c r="C38" s="156"/>
      <c r="D38" s="156"/>
      <c r="E38" s="156"/>
      <c r="F38" s="156"/>
      <c r="G38" s="156"/>
      <c r="H38" s="156"/>
      <c r="I38" s="156"/>
      <c r="J38" s="156"/>
    </row>
    <row r="39" spans="1:10" x14ac:dyDescent="0.2">
      <c r="A39" s="156"/>
      <c r="B39" s="156"/>
      <c r="C39" s="156"/>
      <c r="D39" s="156"/>
      <c r="E39" s="156"/>
      <c r="F39" s="156"/>
      <c r="G39" s="156"/>
      <c r="H39" s="156"/>
      <c r="I39" s="156"/>
      <c r="J39" s="156"/>
    </row>
    <row r="40" spans="1:10" x14ac:dyDescent="0.2">
      <c r="A40" s="156"/>
      <c r="B40" s="156"/>
      <c r="C40" s="156"/>
      <c r="D40" s="156"/>
      <c r="E40" s="156"/>
      <c r="F40" s="156"/>
      <c r="G40" s="156"/>
      <c r="H40" s="156"/>
      <c r="I40" s="156"/>
      <c r="J40" s="156"/>
    </row>
    <row r="41" spans="1:10" x14ac:dyDescent="0.2">
      <c r="A41" s="80"/>
      <c r="B41" s="80"/>
      <c r="C41" s="80"/>
      <c r="D41" s="80"/>
      <c r="E41" s="80"/>
      <c r="F41" s="80"/>
      <c r="G41" s="80"/>
      <c r="H41" s="80"/>
      <c r="I41" s="80"/>
      <c r="J41" s="80"/>
    </row>
    <row r="42" spans="1:10" x14ac:dyDescent="0.2">
      <c r="A42" s="80"/>
      <c r="B42" s="80"/>
      <c r="C42" s="80"/>
      <c r="D42" s="80"/>
      <c r="E42" s="80"/>
      <c r="F42" s="80"/>
      <c r="G42" s="80"/>
      <c r="H42" s="80"/>
      <c r="I42" s="80"/>
      <c r="J42" s="80"/>
    </row>
    <row r="43" spans="1:10" x14ac:dyDescent="0.2">
      <c r="A43" s="162"/>
      <c r="B43" s="162"/>
      <c r="C43" s="162"/>
      <c r="D43" s="162"/>
      <c r="E43" s="162"/>
      <c r="F43" s="162"/>
      <c r="G43" s="162"/>
      <c r="H43" s="162"/>
      <c r="I43" s="162"/>
      <c r="J43" s="162"/>
    </row>
    <row r="44" spans="1:10" x14ac:dyDescent="0.2">
      <c r="A44" s="156"/>
      <c r="B44" s="156"/>
      <c r="C44" s="156"/>
      <c r="D44" s="156"/>
      <c r="E44" s="156"/>
      <c r="F44" s="156"/>
      <c r="G44" s="156"/>
      <c r="H44" s="156"/>
      <c r="I44" s="156"/>
      <c r="J44" s="156"/>
    </row>
    <row r="45" spans="1:10" x14ac:dyDescent="0.2">
      <c r="A45" s="156"/>
      <c r="B45" s="156"/>
      <c r="C45" s="156"/>
      <c r="D45" s="156"/>
      <c r="E45" s="156"/>
      <c r="F45" s="156"/>
      <c r="G45" s="156"/>
      <c r="H45" s="156"/>
      <c r="I45" s="156"/>
      <c r="J45" s="156"/>
    </row>
    <row r="46" spans="1:10" x14ac:dyDescent="0.2">
      <c r="A46" s="80"/>
      <c r="B46" s="80"/>
      <c r="C46" s="80"/>
      <c r="D46" s="80"/>
      <c r="E46" s="80"/>
      <c r="F46" s="80"/>
      <c r="G46" s="80"/>
      <c r="H46" s="80"/>
      <c r="I46" s="80"/>
      <c r="J46" s="80"/>
    </row>
    <row r="47" spans="1:10" x14ac:dyDescent="0.2">
      <c r="A47" s="80"/>
      <c r="B47" s="80"/>
      <c r="C47" s="80"/>
      <c r="D47" s="80"/>
      <c r="E47" s="80"/>
      <c r="F47" s="80"/>
      <c r="G47" s="80"/>
      <c r="H47" s="80"/>
      <c r="I47" s="80"/>
      <c r="J47" s="80"/>
    </row>
    <row r="48" spans="1:10" x14ac:dyDescent="0.2">
      <c r="A48" s="80"/>
      <c r="B48" s="80"/>
      <c r="C48" s="80"/>
      <c r="D48" s="80"/>
      <c r="E48" s="80"/>
      <c r="F48" s="80"/>
      <c r="G48" s="80"/>
      <c r="H48" s="80"/>
      <c r="I48" s="80"/>
      <c r="J48" s="80"/>
    </row>
    <row r="49" spans="1:10" x14ac:dyDescent="0.2">
      <c r="A49" s="80"/>
      <c r="B49" s="80"/>
      <c r="C49" s="80"/>
      <c r="D49" s="80"/>
      <c r="E49" s="80"/>
      <c r="F49" s="80"/>
      <c r="G49" s="80"/>
      <c r="H49" s="80"/>
      <c r="I49" s="80"/>
      <c r="J49" s="80"/>
    </row>
    <row r="50" spans="1:10" x14ac:dyDescent="0.2">
      <c r="A50" s="80"/>
      <c r="B50" s="80"/>
      <c r="C50" s="80"/>
      <c r="D50" s="80"/>
      <c r="E50" s="80"/>
      <c r="F50" s="80"/>
      <c r="G50" s="80"/>
      <c r="H50" s="80"/>
      <c r="I50" s="80"/>
      <c r="J50" s="80"/>
    </row>
    <row r="51" spans="1:10" x14ac:dyDescent="0.2">
      <c r="A51" s="80"/>
      <c r="B51" s="80"/>
      <c r="C51" s="80"/>
      <c r="D51" s="80"/>
      <c r="E51" s="80"/>
      <c r="F51" s="80"/>
      <c r="G51" s="80"/>
      <c r="H51" s="80"/>
      <c r="I51" s="80"/>
      <c r="J51" s="80"/>
    </row>
    <row r="52" spans="1:10" x14ac:dyDescent="0.2">
      <c r="A52" s="80"/>
      <c r="B52" s="80"/>
      <c r="C52" s="80"/>
      <c r="D52" s="80"/>
      <c r="E52" s="80"/>
      <c r="F52" s="80"/>
      <c r="G52" s="80"/>
      <c r="H52" s="80"/>
      <c r="I52" s="80"/>
      <c r="J52" s="80"/>
    </row>
    <row r="53" spans="1:10" x14ac:dyDescent="0.2">
      <c r="A53" s="80"/>
      <c r="B53" s="80"/>
      <c r="C53" s="80"/>
      <c r="D53" s="80"/>
      <c r="E53" s="80"/>
      <c r="F53" s="80"/>
      <c r="G53" s="80"/>
      <c r="H53" s="80"/>
      <c r="I53" s="80"/>
      <c r="J53" s="80"/>
    </row>
    <row r="54" spans="1:10" x14ac:dyDescent="0.2">
      <c r="A54" s="80"/>
      <c r="B54" s="80"/>
      <c r="C54" s="80"/>
      <c r="D54" s="80"/>
      <c r="E54" s="80"/>
      <c r="F54" s="80"/>
      <c r="G54" s="80"/>
      <c r="H54" s="80"/>
      <c r="I54" s="80"/>
      <c r="J54" s="80"/>
    </row>
    <row r="55" spans="1:10" s="80" customFormat="1" x14ac:dyDescent="0.2"/>
    <row r="56" spans="1:10" s="80" customFormat="1" x14ac:dyDescent="0.2"/>
  </sheetData>
  <mergeCells count="12">
    <mergeCell ref="A45:J45"/>
    <mergeCell ref="C4:I4"/>
    <mergeCell ref="A11:J11"/>
    <mergeCell ref="A12:J12"/>
    <mergeCell ref="A15:J15"/>
    <mergeCell ref="A32:J32"/>
    <mergeCell ref="A37:J37"/>
    <mergeCell ref="A38:J38"/>
    <mergeCell ref="A39:J39"/>
    <mergeCell ref="A40:J40"/>
    <mergeCell ref="A43:J43"/>
    <mergeCell ref="A44:J44"/>
  </mergeCells>
  <printOptions horizontalCentered="1"/>
  <pageMargins left="0.51181102362204722" right="0.51181102362204722" top="0.78740157480314965" bottom="0.78740157480314965" header="0.31496062992125984" footer="0.31496062992125984"/>
  <pageSetup paperSize="9" scale="91" orientation="portrait" r:id="rId1"/>
  <drawing r:id="rId2"/>
  <legacyDrawing r:id="rId3"/>
  <oleObjects>
    <mc:AlternateContent xmlns:mc="http://schemas.openxmlformats.org/markup-compatibility/2006">
      <mc:Choice Requires="x14">
        <oleObject progId="Paint.Picture" shapeId="6145" r:id="rId4">
          <objectPr defaultSize="0" autoPict="0" r:id="rId5">
            <anchor moveWithCells="1">
              <from>
                <xdr:col>0</xdr:col>
                <xdr:colOff>247650</xdr:colOff>
                <xdr:row>0</xdr:row>
                <xdr:rowOff>152400</xdr:rowOff>
              </from>
              <to>
                <xdr:col>2</xdr:col>
                <xdr:colOff>171450</xdr:colOff>
                <xdr:row>6</xdr:row>
                <xdr:rowOff>104775</xdr:rowOff>
              </to>
            </anchor>
          </objectPr>
        </oleObject>
      </mc:Choice>
      <mc:Fallback>
        <oleObject progId="Paint.Picture" shapeId="6145" r:id="rId4"/>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14"/>
  <sheetViews>
    <sheetView showGridLines="0" view="pageBreakPreview" zoomScale="85" zoomScaleNormal="85" zoomScaleSheetLayoutView="85" workbookViewId="0">
      <selection activeCell="B9" sqref="B9"/>
    </sheetView>
  </sheetViews>
  <sheetFormatPr defaultRowHeight="12.75" x14ac:dyDescent="0.2"/>
  <cols>
    <col min="1" max="1" width="8.85546875" style="69"/>
    <col min="2" max="2" width="33.28515625" style="69" customWidth="1"/>
    <col min="3" max="5" width="15.28515625" style="69" customWidth="1"/>
    <col min="6" max="6" width="9.42578125" style="69" customWidth="1"/>
    <col min="7" max="7" width="15.28515625" style="69" customWidth="1"/>
    <col min="8" max="8" width="8.85546875" style="69"/>
    <col min="9" max="9" width="12.7109375" style="69" bestFit="1" customWidth="1"/>
    <col min="10" max="249" width="8.85546875" style="69"/>
    <col min="250" max="250" width="39.5703125" style="69" customWidth="1"/>
    <col min="251" max="251" width="16.28515625" style="69" customWidth="1"/>
    <col min="252" max="260" width="13.7109375" style="69" customWidth="1"/>
    <col min="261" max="261" width="16.7109375" style="69" customWidth="1"/>
    <col min="262" max="505" width="8.85546875" style="69"/>
    <col min="506" max="506" width="39.5703125" style="69" customWidth="1"/>
    <col min="507" max="507" width="16.28515625" style="69" customWidth="1"/>
    <col min="508" max="516" width="13.7109375" style="69" customWidth="1"/>
    <col min="517" max="517" width="16.7109375" style="69" customWidth="1"/>
    <col min="518" max="761" width="8.85546875" style="69"/>
    <col min="762" max="762" width="39.5703125" style="69" customWidth="1"/>
    <col min="763" max="763" width="16.28515625" style="69" customWidth="1"/>
    <col min="764" max="772" width="13.7109375" style="69" customWidth="1"/>
    <col min="773" max="773" width="16.7109375" style="69" customWidth="1"/>
    <col min="774" max="1017" width="8.85546875" style="69"/>
    <col min="1018" max="1018" width="39.5703125" style="69" customWidth="1"/>
    <col min="1019" max="1019" width="16.28515625" style="69" customWidth="1"/>
    <col min="1020" max="1028" width="13.7109375" style="69" customWidth="1"/>
    <col min="1029" max="1029" width="16.7109375" style="69" customWidth="1"/>
    <col min="1030" max="1273" width="8.85546875" style="69"/>
    <col min="1274" max="1274" width="39.5703125" style="69" customWidth="1"/>
    <col min="1275" max="1275" width="16.28515625" style="69" customWidth="1"/>
    <col min="1276" max="1284" width="13.7109375" style="69" customWidth="1"/>
    <col min="1285" max="1285" width="16.7109375" style="69" customWidth="1"/>
    <col min="1286" max="1529" width="8.85546875" style="69"/>
    <col min="1530" max="1530" width="39.5703125" style="69" customWidth="1"/>
    <col min="1531" max="1531" width="16.28515625" style="69" customWidth="1"/>
    <col min="1532" max="1540" width="13.7109375" style="69" customWidth="1"/>
    <col min="1541" max="1541" width="16.7109375" style="69" customWidth="1"/>
    <col min="1542" max="1785" width="8.85546875" style="69"/>
    <col min="1786" max="1786" width="39.5703125" style="69" customWidth="1"/>
    <col min="1787" max="1787" width="16.28515625" style="69" customWidth="1"/>
    <col min="1788" max="1796" width="13.7109375" style="69" customWidth="1"/>
    <col min="1797" max="1797" width="16.7109375" style="69" customWidth="1"/>
    <col min="1798" max="2041" width="8.85546875" style="69"/>
    <col min="2042" max="2042" width="39.5703125" style="69" customWidth="1"/>
    <col min="2043" max="2043" width="16.28515625" style="69" customWidth="1"/>
    <col min="2044" max="2052" width="13.7109375" style="69" customWidth="1"/>
    <col min="2053" max="2053" width="16.7109375" style="69" customWidth="1"/>
    <col min="2054" max="2297" width="8.85546875" style="69"/>
    <col min="2298" max="2298" width="39.5703125" style="69" customWidth="1"/>
    <col min="2299" max="2299" width="16.28515625" style="69" customWidth="1"/>
    <col min="2300" max="2308" width="13.7109375" style="69" customWidth="1"/>
    <col min="2309" max="2309" width="16.7109375" style="69" customWidth="1"/>
    <col min="2310" max="2553" width="8.85546875" style="69"/>
    <col min="2554" max="2554" width="39.5703125" style="69" customWidth="1"/>
    <col min="2555" max="2555" width="16.28515625" style="69" customWidth="1"/>
    <col min="2556" max="2564" width="13.7109375" style="69" customWidth="1"/>
    <col min="2565" max="2565" width="16.7109375" style="69" customWidth="1"/>
    <col min="2566" max="2809" width="8.85546875" style="69"/>
    <col min="2810" max="2810" width="39.5703125" style="69" customWidth="1"/>
    <col min="2811" max="2811" width="16.28515625" style="69" customWidth="1"/>
    <col min="2812" max="2820" width="13.7109375" style="69" customWidth="1"/>
    <col min="2821" max="2821" width="16.7109375" style="69" customWidth="1"/>
    <col min="2822" max="3065" width="8.85546875" style="69"/>
    <col min="3066" max="3066" width="39.5703125" style="69" customWidth="1"/>
    <col min="3067" max="3067" width="16.28515625" style="69" customWidth="1"/>
    <col min="3068" max="3076" width="13.7109375" style="69" customWidth="1"/>
    <col min="3077" max="3077" width="16.7109375" style="69" customWidth="1"/>
    <col min="3078" max="3321" width="8.85546875" style="69"/>
    <col min="3322" max="3322" width="39.5703125" style="69" customWidth="1"/>
    <col min="3323" max="3323" width="16.28515625" style="69" customWidth="1"/>
    <col min="3324" max="3332" width="13.7109375" style="69" customWidth="1"/>
    <col min="3333" max="3333" width="16.7109375" style="69" customWidth="1"/>
    <col min="3334" max="3577" width="8.85546875" style="69"/>
    <col min="3578" max="3578" width="39.5703125" style="69" customWidth="1"/>
    <col min="3579" max="3579" width="16.28515625" style="69" customWidth="1"/>
    <col min="3580" max="3588" width="13.7109375" style="69" customWidth="1"/>
    <col min="3589" max="3589" width="16.7109375" style="69" customWidth="1"/>
    <col min="3590" max="3833" width="8.85546875" style="69"/>
    <col min="3834" max="3834" width="39.5703125" style="69" customWidth="1"/>
    <col min="3835" max="3835" width="16.28515625" style="69" customWidth="1"/>
    <col min="3836" max="3844" width="13.7109375" style="69" customWidth="1"/>
    <col min="3845" max="3845" width="16.7109375" style="69" customWidth="1"/>
    <col min="3846" max="4089" width="8.85546875" style="69"/>
    <col min="4090" max="4090" width="39.5703125" style="69" customWidth="1"/>
    <col min="4091" max="4091" width="16.28515625" style="69" customWidth="1"/>
    <col min="4092" max="4100" width="13.7109375" style="69" customWidth="1"/>
    <col min="4101" max="4101" width="16.7109375" style="69" customWidth="1"/>
    <col min="4102" max="4345" width="8.85546875" style="69"/>
    <col min="4346" max="4346" width="39.5703125" style="69" customWidth="1"/>
    <col min="4347" max="4347" width="16.28515625" style="69" customWidth="1"/>
    <col min="4348" max="4356" width="13.7109375" style="69" customWidth="1"/>
    <col min="4357" max="4357" width="16.7109375" style="69" customWidth="1"/>
    <col min="4358" max="4601" width="8.85546875" style="69"/>
    <col min="4602" max="4602" width="39.5703125" style="69" customWidth="1"/>
    <col min="4603" max="4603" width="16.28515625" style="69" customWidth="1"/>
    <col min="4604" max="4612" width="13.7109375" style="69" customWidth="1"/>
    <col min="4613" max="4613" width="16.7109375" style="69" customWidth="1"/>
    <col min="4614" max="4857" width="8.85546875" style="69"/>
    <col min="4858" max="4858" width="39.5703125" style="69" customWidth="1"/>
    <col min="4859" max="4859" width="16.28515625" style="69" customWidth="1"/>
    <col min="4860" max="4868" width="13.7109375" style="69" customWidth="1"/>
    <col min="4869" max="4869" width="16.7109375" style="69" customWidth="1"/>
    <col min="4870" max="5113" width="8.85546875" style="69"/>
    <col min="5114" max="5114" width="39.5703125" style="69" customWidth="1"/>
    <col min="5115" max="5115" width="16.28515625" style="69" customWidth="1"/>
    <col min="5116" max="5124" width="13.7109375" style="69" customWidth="1"/>
    <col min="5125" max="5125" width="16.7109375" style="69" customWidth="1"/>
    <col min="5126" max="5369" width="8.85546875" style="69"/>
    <col min="5370" max="5370" width="39.5703125" style="69" customWidth="1"/>
    <col min="5371" max="5371" width="16.28515625" style="69" customWidth="1"/>
    <col min="5372" max="5380" width="13.7109375" style="69" customWidth="1"/>
    <col min="5381" max="5381" width="16.7109375" style="69" customWidth="1"/>
    <col min="5382" max="5625" width="8.85546875" style="69"/>
    <col min="5626" max="5626" width="39.5703125" style="69" customWidth="1"/>
    <col min="5627" max="5627" width="16.28515625" style="69" customWidth="1"/>
    <col min="5628" max="5636" width="13.7109375" style="69" customWidth="1"/>
    <col min="5637" max="5637" width="16.7109375" style="69" customWidth="1"/>
    <col min="5638" max="5881" width="8.85546875" style="69"/>
    <col min="5882" max="5882" width="39.5703125" style="69" customWidth="1"/>
    <col min="5883" max="5883" width="16.28515625" style="69" customWidth="1"/>
    <col min="5884" max="5892" width="13.7109375" style="69" customWidth="1"/>
    <col min="5893" max="5893" width="16.7109375" style="69" customWidth="1"/>
    <col min="5894" max="6137" width="8.85546875" style="69"/>
    <col min="6138" max="6138" width="39.5703125" style="69" customWidth="1"/>
    <col min="6139" max="6139" width="16.28515625" style="69" customWidth="1"/>
    <col min="6140" max="6148" width="13.7109375" style="69" customWidth="1"/>
    <col min="6149" max="6149" width="16.7109375" style="69" customWidth="1"/>
    <col min="6150" max="6393" width="8.85546875" style="69"/>
    <col min="6394" max="6394" width="39.5703125" style="69" customWidth="1"/>
    <col min="6395" max="6395" width="16.28515625" style="69" customWidth="1"/>
    <col min="6396" max="6404" width="13.7109375" style="69" customWidth="1"/>
    <col min="6405" max="6405" width="16.7109375" style="69" customWidth="1"/>
    <col min="6406" max="6649" width="8.85546875" style="69"/>
    <col min="6650" max="6650" width="39.5703125" style="69" customWidth="1"/>
    <col min="6651" max="6651" width="16.28515625" style="69" customWidth="1"/>
    <col min="6652" max="6660" width="13.7109375" style="69" customWidth="1"/>
    <col min="6661" max="6661" width="16.7109375" style="69" customWidth="1"/>
    <col min="6662" max="6905" width="8.85546875" style="69"/>
    <col min="6906" max="6906" width="39.5703125" style="69" customWidth="1"/>
    <col min="6907" max="6907" width="16.28515625" style="69" customWidth="1"/>
    <col min="6908" max="6916" width="13.7109375" style="69" customWidth="1"/>
    <col min="6917" max="6917" width="16.7109375" style="69" customWidth="1"/>
    <col min="6918" max="7161" width="8.85546875" style="69"/>
    <col min="7162" max="7162" width="39.5703125" style="69" customWidth="1"/>
    <col min="7163" max="7163" width="16.28515625" style="69" customWidth="1"/>
    <col min="7164" max="7172" width="13.7109375" style="69" customWidth="1"/>
    <col min="7173" max="7173" width="16.7109375" style="69" customWidth="1"/>
    <col min="7174" max="7417" width="8.85546875" style="69"/>
    <col min="7418" max="7418" width="39.5703125" style="69" customWidth="1"/>
    <col min="7419" max="7419" width="16.28515625" style="69" customWidth="1"/>
    <col min="7420" max="7428" width="13.7109375" style="69" customWidth="1"/>
    <col min="7429" max="7429" width="16.7109375" style="69" customWidth="1"/>
    <col min="7430" max="7673" width="8.85546875" style="69"/>
    <col min="7674" max="7674" width="39.5703125" style="69" customWidth="1"/>
    <col min="7675" max="7675" width="16.28515625" style="69" customWidth="1"/>
    <col min="7676" max="7684" width="13.7109375" style="69" customWidth="1"/>
    <col min="7685" max="7685" width="16.7109375" style="69" customWidth="1"/>
    <col min="7686" max="7929" width="8.85546875" style="69"/>
    <col min="7930" max="7930" width="39.5703125" style="69" customWidth="1"/>
    <col min="7931" max="7931" width="16.28515625" style="69" customWidth="1"/>
    <col min="7932" max="7940" width="13.7109375" style="69" customWidth="1"/>
    <col min="7941" max="7941" width="16.7109375" style="69" customWidth="1"/>
    <col min="7942" max="8185" width="8.85546875" style="69"/>
    <col min="8186" max="8186" width="39.5703125" style="69" customWidth="1"/>
    <col min="8187" max="8187" width="16.28515625" style="69" customWidth="1"/>
    <col min="8188" max="8196" width="13.7109375" style="69" customWidth="1"/>
    <col min="8197" max="8197" width="16.7109375" style="69" customWidth="1"/>
    <col min="8198" max="8441" width="8.85546875" style="69"/>
    <col min="8442" max="8442" width="39.5703125" style="69" customWidth="1"/>
    <col min="8443" max="8443" width="16.28515625" style="69" customWidth="1"/>
    <col min="8444" max="8452" width="13.7109375" style="69" customWidth="1"/>
    <col min="8453" max="8453" width="16.7109375" style="69" customWidth="1"/>
    <col min="8454" max="8697" width="8.85546875" style="69"/>
    <col min="8698" max="8698" width="39.5703125" style="69" customWidth="1"/>
    <col min="8699" max="8699" width="16.28515625" style="69" customWidth="1"/>
    <col min="8700" max="8708" width="13.7109375" style="69" customWidth="1"/>
    <col min="8709" max="8709" width="16.7109375" style="69" customWidth="1"/>
    <col min="8710" max="8953" width="8.85546875" style="69"/>
    <col min="8954" max="8954" width="39.5703125" style="69" customWidth="1"/>
    <col min="8955" max="8955" width="16.28515625" style="69" customWidth="1"/>
    <col min="8956" max="8964" width="13.7109375" style="69" customWidth="1"/>
    <col min="8965" max="8965" width="16.7109375" style="69" customWidth="1"/>
    <col min="8966" max="9209" width="8.85546875" style="69"/>
    <col min="9210" max="9210" width="39.5703125" style="69" customWidth="1"/>
    <col min="9211" max="9211" width="16.28515625" style="69" customWidth="1"/>
    <col min="9212" max="9220" width="13.7109375" style="69" customWidth="1"/>
    <col min="9221" max="9221" width="16.7109375" style="69" customWidth="1"/>
    <col min="9222" max="9465" width="8.85546875" style="69"/>
    <col min="9466" max="9466" width="39.5703125" style="69" customWidth="1"/>
    <col min="9467" max="9467" width="16.28515625" style="69" customWidth="1"/>
    <col min="9468" max="9476" width="13.7109375" style="69" customWidth="1"/>
    <col min="9477" max="9477" width="16.7109375" style="69" customWidth="1"/>
    <col min="9478" max="9721" width="8.85546875" style="69"/>
    <col min="9722" max="9722" width="39.5703125" style="69" customWidth="1"/>
    <col min="9723" max="9723" width="16.28515625" style="69" customWidth="1"/>
    <col min="9724" max="9732" width="13.7109375" style="69" customWidth="1"/>
    <col min="9733" max="9733" width="16.7109375" style="69" customWidth="1"/>
    <col min="9734" max="9977" width="8.85546875" style="69"/>
    <col min="9978" max="9978" width="39.5703125" style="69" customWidth="1"/>
    <col min="9979" max="9979" width="16.28515625" style="69" customWidth="1"/>
    <col min="9980" max="9988" width="13.7109375" style="69" customWidth="1"/>
    <col min="9989" max="9989" width="16.7109375" style="69" customWidth="1"/>
    <col min="9990" max="10233" width="8.85546875" style="69"/>
    <col min="10234" max="10234" width="39.5703125" style="69" customWidth="1"/>
    <col min="10235" max="10235" width="16.28515625" style="69" customWidth="1"/>
    <col min="10236" max="10244" width="13.7109375" style="69" customWidth="1"/>
    <col min="10245" max="10245" width="16.7109375" style="69" customWidth="1"/>
    <col min="10246" max="10489" width="8.85546875" style="69"/>
    <col min="10490" max="10490" width="39.5703125" style="69" customWidth="1"/>
    <col min="10491" max="10491" width="16.28515625" style="69" customWidth="1"/>
    <col min="10492" max="10500" width="13.7109375" style="69" customWidth="1"/>
    <col min="10501" max="10501" width="16.7109375" style="69" customWidth="1"/>
    <col min="10502" max="10745" width="8.85546875" style="69"/>
    <col min="10746" max="10746" width="39.5703125" style="69" customWidth="1"/>
    <col min="10747" max="10747" width="16.28515625" style="69" customWidth="1"/>
    <col min="10748" max="10756" width="13.7109375" style="69" customWidth="1"/>
    <col min="10757" max="10757" width="16.7109375" style="69" customWidth="1"/>
    <col min="10758" max="11001" width="8.85546875" style="69"/>
    <col min="11002" max="11002" width="39.5703125" style="69" customWidth="1"/>
    <col min="11003" max="11003" width="16.28515625" style="69" customWidth="1"/>
    <col min="11004" max="11012" width="13.7109375" style="69" customWidth="1"/>
    <col min="11013" max="11013" width="16.7109375" style="69" customWidth="1"/>
    <col min="11014" max="11257" width="8.85546875" style="69"/>
    <col min="11258" max="11258" width="39.5703125" style="69" customWidth="1"/>
    <col min="11259" max="11259" width="16.28515625" style="69" customWidth="1"/>
    <col min="11260" max="11268" width="13.7109375" style="69" customWidth="1"/>
    <col min="11269" max="11269" width="16.7109375" style="69" customWidth="1"/>
    <col min="11270" max="11513" width="8.85546875" style="69"/>
    <col min="11514" max="11514" width="39.5703125" style="69" customWidth="1"/>
    <col min="11515" max="11515" width="16.28515625" style="69" customWidth="1"/>
    <col min="11516" max="11524" width="13.7109375" style="69" customWidth="1"/>
    <col min="11525" max="11525" width="16.7109375" style="69" customWidth="1"/>
    <col min="11526" max="11769" width="8.85546875" style="69"/>
    <col min="11770" max="11770" width="39.5703125" style="69" customWidth="1"/>
    <col min="11771" max="11771" width="16.28515625" style="69" customWidth="1"/>
    <col min="11772" max="11780" width="13.7109375" style="69" customWidth="1"/>
    <col min="11781" max="11781" width="16.7109375" style="69" customWidth="1"/>
    <col min="11782" max="12025" width="8.85546875" style="69"/>
    <col min="12026" max="12026" width="39.5703125" style="69" customWidth="1"/>
    <col min="12027" max="12027" width="16.28515625" style="69" customWidth="1"/>
    <col min="12028" max="12036" width="13.7109375" style="69" customWidth="1"/>
    <col min="12037" max="12037" width="16.7109375" style="69" customWidth="1"/>
    <col min="12038" max="12281" width="8.85546875" style="69"/>
    <col min="12282" max="12282" width="39.5703125" style="69" customWidth="1"/>
    <col min="12283" max="12283" width="16.28515625" style="69" customWidth="1"/>
    <col min="12284" max="12292" width="13.7109375" style="69" customWidth="1"/>
    <col min="12293" max="12293" width="16.7109375" style="69" customWidth="1"/>
    <col min="12294" max="12537" width="8.85546875" style="69"/>
    <col min="12538" max="12538" width="39.5703125" style="69" customWidth="1"/>
    <col min="12539" max="12539" width="16.28515625" style="69" customWidth="1"/>
    <col min="12540" max="12548" width="13.7109375" style="69" customWidth="1"/>
    <col min="12549" max="12549" width="16.7109375" style="69" customWidth="1"/>
    <col min="12550" max="12793" width="8.85546875" style="69"/>
    <col min="12794" max="12794" width="39.5703125" style="69" customWidth="1"/>
    <col min="12795" max="12795" width="16.28515625" style="69" customWidth="1"/>
    <col min="12796" max="12804" width="13.7109375" style="69" customWidth="1"/>
    <col min="12805" max="12805" width="16.7109375" style="69" customWidth="1"/>
    <col min="12806" max="13049" width="8.85546875" style="69"/>
    <col min="13050" max="13050" width="39.5703125" style="69" customWidth="1"/>
    <col min="13051" max="13051" width="16.28515625" style="69" customWidth="1"/>
    <col min="13052" max="13060" width="13.7109375" style="69" customWidth="1"/>
    <col min="13061" max="13061" width="16.7109375" style="69" customWidth="1"/>
    <col min="13062" max="13305" width="8.85546875" style="69"/>
    <col min="13306" max="13306" width="39.5703125" style="69" customWidth="1"/>
    <col min="13307" max="13307" width="16.28515625" style="69" customWidth="1"/>
    <col min="13308" max="13316" width="13.7109375" style="69" customWidth="1"/>
    <col min="13317" max="13317" width="16.7109375" style="69" customWidth="1"/>
    <col min="13318" max="13561" width="8.85546875" style="69"/>
    <col min="13562" max="13562" width="39.5703125" style="69" customWidth="1"/>
    <col min="13563" max="13563" width="16.28515625" style="69" customWidth="1"/>
    <col min="13564" max="13572" width="13.7109375" style="69" customWidth="1"/>
    <col min="13573" max="13573" width="16.7109375" style="69" customWidth="1"/>
    <col min="13574" max="13817" width="8.85546875" style="69"/>
    <col min="13818" max="13818" width="39.5703125" style="69" customWidth="1"/>
    <col min="13819" max="13819" width="16.28515625" style="69" customWidth="1"/>
    <col min="13820" max="13828" width="13.7109375" style="69" customWidth="1"/>
    <col min="13829" max="13829" width="16.7109375" style="69" customWidth="1"/>
    <col min="13830" max="14073" width="8.85546875" style="69"/>
    <col min="14074" max="14074" width="39.5703125" style="69" customWidth="1"/>
    <col min="14075" max="14075" width="16.28515625" style="69" customWidth="1"/>
    <col min="14076" max="14084" width="13.7109375" style="69" customWidth="1"/>
    <col min="14085" max="14085" width="16.7109375" style="69" customWidth="1"/>
    <col min="14086" max="14329" width="8.85546875" style="69"/>
    <col min="14330" max="14330" width="39.5703125" style="69" customWidth="1"/>
    <col min="14331" max="14331" width="16.28515625" style="69" customWidth="1"/>
    <col min="14332" max="14340" width="13.7109375" style="69" customWidth="1"/>
    <col min="14341" max="14341" width="16.7109375" style="69" customWidth="1"/>
    <col min="14342" max="14585" width="8.85546875" style="69"/>
    <col min="14586" max="14586" width="39.5703125" style="69" customWidth="1"/>
    <col min="14587" max="14587" width="16.28515625" style="69" customWidth="1"/>
    <col min="14588" max="14596" width="13.7109375" style="69" customWidth="1"/>
    <col min="14597" max="14597" width="16.7109375" style="69" customWidth="1"/>
    <col min="14598" max="14841" width="8.85546875" style="69"/>
    <col min="14842" max="14842" width="39.5703125" style="69" customWidth="1"/>
    <col min="14843" max="14843" width="16.28515625" style="69" customWidth="1"/>
    <col min="14844" max="14852" width="13.7109375" style="69" customWidth="1"/>
    <col min="14853" max="14853" width="16.7109375" style="69" customWidth="1"/>
    <col min="14854" max="15097" width="8.85546875" style="69"/>
    <col min="15098" max="15098" width="39.5703125" style="69" customWidth="1"/>
    <col min="15099" max="15099" width="16.28515625" style="69" customWidth="1"/>
    <col min="15100" max="15108" width="13.7109375" style="69" customWidth="1"/>
    <col min="15109" max="15109" width="16.7109375" style="69" customWidth="1"/>
    <col min="15110" max="15353" width="8.85546875" style="69"/>
    <col min="15354" max="15354" width="39.5703125" style="69" customWidth="1"/>
    <col min="15355" max="15355" width="16.28515625" style="69" customWidth="1"/>
    <col min="15356" max="15364" width="13.7109375" style="69" customWidth="1"/>
    <col min="15365" max="15365" width="16.7109375" style="69" customWidth="1"/>
    <col min="15366" max="15609" width="8.85546875" style="69"/>
    <col min="15610" max="15610" width="39.5703125" style="69" customWidth="1"/>
    <col min="15611" max="15611" width="16.28515625" style="69" customWidth="1"/>
    <col min="15612" max="15620" width="13.7109375" style="69" customWidth="1"/>
    <col min="15621" max="15621" width="16.7109375" style="69" customWidth="1"/>
    <col min="15622" max="15865" width="8.85546875" style="69"/>
    <col min="15866" max="15866" width="39.5703125" style="69" customWidth="1"/>
    <col min="15867" max="15867" width="16.28515625" style="69" customWidth="1"/>
    <col min="15868" max="15876" width="13.7109375" style="69" customWidth="1"/>
    <col min="15877" max="15877" width="16.7109375" style="69" customWidth="1"/>
    <col min="15878" max="16121" width="8.85546875" style="69"/>
    <col min="16122" max="16122" width="39.5703125" style="69" customWidth="1"/>
    <col min="16123" max="16123" width="16.28515625" style="69" customWidth="1"/>
    <col min="16124" max="16132" width="13.7109375" style="69" customWidth="1"/>
    <col min="16133" max="16133" width="16.7109375" style="69" customWidth="1"/>
    <col min="16134" max="16374" width="8.85546875" style="69"/>
    <col min="16375" max="16384" width="8.85546875" style="69" customWidth="1"/>
  </cols>
  <sheetData>
    <row r="1" spans="1:9" ht="19.5" x14ac:dyDescent="0.3">
      <c r="B1" s="165" t="s">
        <v>38</v>
      </c>
      <c r="C1" s="165"/>
      <c r="D1" s="165"/>
      <c r="E1" s="165"/>
      <c r="F1" s="165"/>
      <c r="G1" s="165"/>
    </row>
    <row r="2" spans="1:9" ht="18" x14ac:dyDescent="0.2">
      <c r="A2" s="45"/>
      <c r="B2" s="45"/>
      <c r="C2" s="45"/>
      <c r="D2" s="47"/>
      <c r="E2" s="47"/>
      <c r="F2" s="45"/>
      <c r="G2" s="46"/>
    </row>
    <row r="3" spans="1:9" ht="18" x14ac:dyDescent="0.2">
      <c r="A3" s="45"/>
      <c r="B3" s="164" t="s">
        <v>132</v>
      </c>
      <c r="C3" s="164"/>
      <c r="D3" s="164"/>
      <c r="E3" s="164"/>
      <c r="F3" s="164"/>
      <c r="G3" s="46"/>
    </row>
    <row r="4" spans="1:9" ht="18" x14ac:dyDescent="0.2">
      <c r="A4" s="45"/>
      <c r="B4" s="164" t="s">
        <v>180</v>
      </c>
      <c r="C4" s="164"/>
      <c r="D4" s="164"/>
      <c r="E4" s="164"/>
      <c r="F4" s="164"/>
      <c r="G4" s="164"/>
    </row>
    <row r="5" spans="1:9" ht="18" x14ac:dyDescent="0.2">
      <c r="A5" s="45"/>
      <c r="B5" s="164"/>
      <c r="C5" s="164"/>
      <c r="D5" s="164"/>
      <c r="E5" s="164"/>
      <c r="F5" s="164"/>
      <c r="G5" s="164"/>
    </row>
    <row r="6" spans="1:9" ht="18" x14ac:dyDescent="0.2">
      <c r="A6" s="45"/>
      <c r="B6" s="45"/>
      <c r="C6" s="48"/>
      <c r="D6" s="47"/>
      <c r="E6" s="47"/>
      <c r="F6" s="45"/>
      <c r="G6" s="46"/>
    </row>
    <row r="7" spans="1:9" ht="13.9" customHeight="1" x14ac:dyDescent="0.2">
      <c r="A7" s="166" t="s">
        <v>11</v>
      </c>
      <c r="B7" s="166" t="s">
        <v>9</v>
      </c>
      <c r="C7" s="49" t="s">
        <v>22</v>
      </c>
      <c r="D7" s="167" t="s">
        <v>175</v>
      </c>
      <c r="E7" s="167"/>
      <c r="F7" s="68" t="s">
        <v>29</v>
      </c>
      <c r="G7" s="68" t="s">
        <v>30</v>
      </c>
    </row>
    <row r="8" spans="1:9" x14ac:dyDescent="0.2">
      <c r="A8" s="166"/>
      <c r="B8" s="166"/>
      <c r="C8" s="49" t="s">
        <v>31</v>
      </c>
      <c r="D8" s="107" t="s">
        <v>29</v>
      </c>
      <c r="E8" s="50" t="s">
        <v>32</v>
      </c>
      <c r="F8" s="68" t="s">
        <v>33</v>
      </c>
      <c r="G8" s="68" t="s">
        <v>34</v>
      </c>
    </row>
    <row r="9" spans="1:9" ht="78" customHeight="1" x14ac:dyDescent="0.2">
      <c r="A9" s="51">
        <v>1</v>
      </c>
      <c r="B9" s="51" t="s">
        <v>179</v>
      </c>
      <c r="C9" s="75">
        <f>'PLANILHA ORÇAMENTÁRIA'!K8</f>
        <v>247133.88</v>
      </c>
      <c r="D9" s="52">
        <v>1</v>
      </c>
      <c r="E9" s="76">
        <f>$C9*D9</f>
        <v>247133.88</v>
      </c>
      <c r="F9" s="52">
        <f>D9</f>
        <v>1</v>
      </c>
      <c r="G9" s="76">
        <f>C9</f>
        <v>247133.88</v>
      </c>
      <c r="I9" s="74"/>
    </row>
    <row r="10" spans="1:9" ht="25.15" customHeight="1" x14ac:dyDescent="0.2">
      <c r="A10" s="163" t="s">
        <v>35</v>
      </c>
      <c r="B10" s="163"/>
      <c r="C10" s="53">
        <f>SUM(C9:C9)</f>
        <v>247133.88</v>
      </c>
      <c r="D10" s="107">
        <f>E10/$C$10</f>
        <v>1</v>
      </c>
      <c r="E10" s="53">
        <f>SUM(E9:E9)</f>
        <v>247133.88</v>
      </c>
      <c r="F10" s="54"/>
      <c r="G10" s="54"/>
    </row>
    <row r="11" spans="1:9" ht="33" customHeight="1" x14ac:dyDescent="0.25">
      <c r="A11" s="163" t="s">
        <v>58</v>
      </c>
      <c r="B11" s="163"/>
      <c r="C11" s="53">
        <f>'PLANILHA ORÇAMENTÁRIA'!O8</f>
        <v>308917.28000000003</v>
      </c>
      <c r="D11" s="107">
        <f>E11/$C$11</f>
        <v>1.0000002265978774</v>
      </c>
      <c r="E11" s="53">
        <f>TRUNC(E10*1.25,2)</f>
        <v>308917.34999999998</v>
      </c>
      <c r="F11" s="55"/>
      <c r="G11" s="55"/>
    </row>
    <row r="12" spans="1:9" ht="28.9" customHeight="1" x14ac:dyDescent="0.25">
      <c r="A12" s="163" t="s">
        <v>36</v>
      </c>
      <c r="B12" s="163"/>
      <c r="C12" s="56" t="s">
        <v>8</v>
      </c>
      <c r="D12" s="107">
        <v>1</v>
      </c>
      <c r="E12" s="77">
        <f>C11</f>
        <v>308917.28000000003</v>
      </c>
      <c r="F12" s="55"/>
      <c r="G12" s="55"/>
    </row>
    <row r="13" spans="1:9" ht="15" x14ac:dyDescent="0.25">
      <c r="A13" s="57"/>
      <c r="B13" s="58"/>
      <c r="D13" s="59"/>
      <c r="E13" s="59"/>
      <c r="F13" s="55"/>
      <c r="G13" s="55"/>
    </row>
    <row r="14" spans="1:9" ht="15" x14ac:dyDescent="0.25">
      <c r="A14" s="55"/>
      <c r="B14" s="55"/>
      <c r="C14" s="60"/>
      <c r="D14" s="55"/>
      <c r="E14" s="55"/>
      <c r="F14" s="55"/>
      <c r="G14" s="55"/>
    </row>
  </sheetData>
  <mergeCells count="10">
    <mergeCell ref="A11:B11"/>
    <mergeCell ref="A12:B12"/>
    <mergeCell ref="B5:G5"/>
    <mergeCell ref="B1:G1"/>
    <mergeCell ref="A7:A8"/>
    <mergeCell ref="B7:B8"/>
    <mergeCell ref="A10:B10"/>
    <mergeCell ref="B3:F3"/>
    <mergeCell ref="B4:G4"/>
    <mergeCell ref="D7:E7"/>
  </mergeCells>
  <pageMargins left="0.7" right="0.7" top="0.75" bottom="0.75" header="0.3" footer="0.3"/>
  <pageSetup paperSize="9" fitToHeight="0" orientation="landscape" r:id="rId1"/>
  <headerFooter>
    <oddFooter>&amp;R&amp;P</oddFooter>
  </headerFooter>
  <drawing r:id="rId2"/>
  <legacyDrawing r:id="rId3"/>
  <oleObjects>
    <mc:AlternateContent xmlns:mc="http://schemas.openxmlformats.org/markup-compatibility/2006">
      <mc:Choice Requires="x14">
        <oleObject progId="Paint.Picture" shapeId="7169" r:id="rId4">
          <objectPr defaultSize="0" autoPict="0" r:id="rId5">
            <anchor moveWithCells="1">
              <from>
                <xdr:col>0</xdr:col>
                <xdr:colOff>447675</xdr:colOff>
                <xdr:row>0</xdr:row>
                <xdr:rowOff>66675</xdr:rowOff>
              </from>
              <to>
                <xdr:col>1</xdr:col>
                <xdr:colOff>1181100</xdr:colOff>
                <xdr:row>4</xdr:row>
                <xdr:rowOff>123825</xdr:rowOff>
              </to>
            </anchor>
          </objectPr>
        </oleObject>
      </mc:Choice>
      <mc:Fallback>
        <oleObject progId="Paint.Picture" shapeId="7169"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5</vt:i4>
      </vt:variant>
    </vt:vector>
  </HeadingPairs>
  <TitlesOfParts>
    <vt:vector size="9" baseType="lpstr">
      <vt:lpstr>PLANILHA ORÇAMENTÁRIA</vt:lpstr>
      <vt:lpstr>COMPOSIÇÕES</vt:lpstr>
      <vt:lpstr>COMPOSICAO BDI</vt:lpstr>
      <vt:lpstr>CRONOGRAMA</vt:lpstr>
      <vt:lpstr>COMPOSIÇÕES!Area_de_impressao</vt:lpstr>
      <vt:lpstr>CRONOGRAMA!Area_de_impressao</vt:lpstr>
      <vt:lpstr>'PLANILHA ORÇAMENTÁRIA'!Area_de_impressao</vt:lpstr>
      <vt:lpstr>COMPOSIÇÕES!Titulos_de_impressao</vt:lpstr>
      <vt:lpstr>'PLANILHA ORÇAMENTÁRIA'!Titulos_de_impressao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Edison Faria Júnior</dc:creator>
  <cp:lastModifiedBy>Edison Faria Júnior</cp:lastModifiedBy>
  <cp:lastPrinted>2017-08-28T10:33:50Z</cp:lastPrinted>
  <dcterms:created xsi:type="dcterms:W3CDTF">2016-11-23T12:26:19Z</dcterms:created>
  <dcterms:modified xsi:type="dcterms:W3CDTF">2020-05-25T17:03:10Z</dcterms:modified>
</cp:coreProperties>
</file>